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<sst xmlns="http://schemas.openxmlformats.org/spreadsheetml/2006/main" count="135" uniqueCount="135">
  <si>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</si>
  <si>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</si>
  <si>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</si>
  <si>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</si>
  <si>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</si>
  <si>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</si>
  <si>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</si>
  <si>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</si>
  <si>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</si>
  <si>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</si>
  <si>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</si>
  <si>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</si>
  <si>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</si>
  <si>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</si>
  <si>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</si>
  <si>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</si>
  <si>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</si>
  <si>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</si>
  <si>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</si>
  <si>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</si>
  <si>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</si>
  <si>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</si>
  <si>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</si>
  <si>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</si>
  <si>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</si>
  <si>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</si>
  <si>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</si>
  <si>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</si>
  <si>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</si>
  <si>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</si>
  <si>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</si>
  <si>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</si>
  <si>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</si>
  <si>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</si>
  <si>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</si>
  <si>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</si>
  <si>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</si>
  <si>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</si>
  <si>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</si>
  <si>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</si>
  <si>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</si>
  <si>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</si>
  <si>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</si>
  <si>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</si>
  <si>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</si>
  <si>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</si>
  <si>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</si>
  <si>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</si>
  <si>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</si>
  <si>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</si>
  <si>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</si>
  <si>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</si>
  <si>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</si>
  <si>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</si>
  <si>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</si>
  <si>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</si>
  <si>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</si>
  <si>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</si>
  <si>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</si>
  <si>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</si>
  <si>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</si>
  <si>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</si>
  <si>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</si>
  <si>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</si>
  <si>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</si>
  <si>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</si>
  <si>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</si>
  <si>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</si>
  <si>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</si>
  <si>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</si>
  <si>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</si>
  <si>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</si>
  <si>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</si>
  <si>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</si>
  <si>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</si>
  <si>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</si>
  <si>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</si>
  <si>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</si>
  <si>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</si>
  <si>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</si>
  <si>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</si>
  <si>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</si>
  <si>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</si>
  <si>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</si>
  <si>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</si>
  <si>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</si>
  <si>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</si>
  <si>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</si>
  <si>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</si>
  <si>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</si>
  <si>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</si>
  <si>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</si>
  <si>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</si>
  <si>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</si>
  <si>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</si>
  <si>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</si>
  <si>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</si>
  <si>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</si>
  <si>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</si>
  <si>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</si>
  <si>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</si>
  <si>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</si>
  <si>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</si>
  <si>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</si>
  <si>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</si>
  <si>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</si>
  <si>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</si>
  <si>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</si>
  <si>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</si>
  <si>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</si>
  <si>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</si>
  <si>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</si>
  <si>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</si>
  <si>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</si>
  <si>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</si>
  <si>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</si>
  <si>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</si>
  <si>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</si>
  <si>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</si>
  <si>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</si>
  <si>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</si>
  <si>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</si>
  <si>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</si>
  <si>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</si>
  <si>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</si>
  <si>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</si>
  <si>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</si>
  <si>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</si>
  <si>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</si>
  <si>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</si>
  <si>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</si>
  <si>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</si>
  <si>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06/02/17 - VENCIMENTO 17/02/17</t>
  </si>
  <si>
    <t>6.3. Revisão de Remuneração pelo Transporte Coletivo ¹</t>
  </si>
  <si>
    <t xml:space="preserve">  ¹  Passageiros transportados, processados pelo sistema de bilhetagem eletrônica, referentes ao período de operação de 26/01/17 a 31/01/17  ( 109.908 passageiros).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</si>
</sst>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12">
      <selection activeCell="A133" sqref="A13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592597</v>
      </c>
      <c r="C7" s="9">
        <f t="shared" si="0"/>
        <v>727552</v>
      </c>
      <c r="D7" s="9">
        <f t="shared" si="0"/>
        <v>776486</v>
      </c>
      <c r="E7" s="9">
        <f t="shared" si="0"/>
        <v>520671</v>
      </c>
      <c r="F7" s="9">
        <f t="shared" si="0"/>
        <v>708841</v>
      </c>
      <c r="G7" s="9">
        <f t="shared" si="0"/>
        <v>1186660</v>
      </c>
      <c r="H7" s="9">
        <f t="shared" si="0"/>
        <v>538075</v>
      </c>
      <c r="I7" s="9">
        <f t="shared" si="0"/>
        <v>123044</v>
      </c>
      <c r="J7" s="9">
        <f t="shared" si="0"/>
        <v>324844</v>
      </c>
      <c r="K7" s="9">
        <f t="shared" si="0"/>
        <v>5498770</v>
      </c>
      <c r="L7" s="52"/>
    </row>
    <row r="8" spans="1:11" ht="17.25" customHeight="1">
      <c r="A8" s="10" t="s">
        <v>99</v>
      </c>
      <c r="B8" s="11">
        <f>B9+B12+B16</f>
        <v>317741</v>
      </c>
      <c r="C8" s="11">
        <f aca="true" t="shared" si="1" ref="C8:J8">C9+C12+C16</f>
        <v>401208</v>
      </c>
      <c r="D8" s="11">
        <f t="shared" si="1"/>
        <v>399402</v>
      </c>
      <c r="E8" s="11">
        <f t="shared" si="1"/>
        <v>285304</v>
      </c>
      <c r="F8" s="11">
        <f t="shared" si="1"/>
        <v>375437</v>
      </c>
      <c r="G8" s="11">
        <f t="shared" si="1"/>
        <v>625500</v>
      </c>
      <c r="H8" s="11">
        <f t="shared" si="1"/>
        <v>312724</v>
      </c>
      <c r="I8" s="11">
        <f t="shared" si="1"/>
        <v>60512</v>
      </c>
      <c r="J8" s="11">
        <f t="shared" si="1"/>
        <v>167220</v>
      </c>
      <c r="K8" s="11">
        <f>SUM(B8:J8)</f>
        <v>2945048</v>
      </c>
    </row>
    <row r="9" spans="1:11" ht="17.25" customHeight="1">
      <c r="A9" s="15" t="s">
        <v>17</v>
      </c>
      <c r="B9" s="13">
        <f>+B10+B11</f>
        <v>48333</v>
      </c>
      <c r="C9" s="13">
        <f aca="true" t="shared" si="2" ref="C9:J9">+C10+C11</f>
        <v>62847</v>
      </c>
      <c r="D9" s="13">
        <f t="shared" si="2"/>
        <v>56233</v>
      </c>
      <c r="E9" s="13">
        <f t="shared" si="2"/>
        <v>42488</v>
      </c>
      <c r="F9" s="13">
        <f t="shared" si="2"/>
        <v>49896</v>
      </c>
      <c r="G9" s="13">
        <f t="shared" si="2"/>
        <v>64615</v>
      </c>
      <c r="H9" s="13">
        <f t="shared" si="2"/>
        <v>55513</v>
      </c>
      <c r="I9" s="13">
        <f t="shared" si="2"/>
        <v>10513</v>
      </c>
      <c r="J9" s="13">
        <f t="shared" si="2"/>
        <v>21834</v>
      </c>
      <c r="K9" s="11">
        <f>SUM(B9:J9)</f>
        <v>412272</v>
      </c>
    </row>
    <row r="10" spans="1:11" ht="17.25" customHeight="1">
      <c r="A10" s="29" t="s">
        <v>18</v>
      </c>
      <c r="B10" s="13">
        <v>48333</v>
      </c>
      <c r="C10" s="13">
        <v>62847</v>
      </c>
      <c r="D10" s="13">
        <v>56233</v>
      </c>
      <c r="E10" s="13">
        <v>42488</v>
      </c>
      <c r="F10" s="13">
        <v>49896</v>
      </c>
      <c r="G10" s="13">
        <v>64615</v>
      </c>
      <c r="H10" s="13">
        <v>55513</v>
      </c>
      <c r="I10" s="13">
        <v>10513</v>
      </c>
      <c r="J10" s="13">
        <v>21834</v>
      </c>
      <c r="K10" s="11">
        <f>SUM(B10:J10)</f>
        <v>412272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235847</v>
      </c>
      <c r="C12" s="17">
        <f t="shared" si="3"/>
        <v>298113</v>
      </c>
      <c r="D12" s="17">
        <f t="shared" si="3"/>
        <v>301451</v>
      </c>
      <c r="E12" s="17">
        <f t="shared" si="3"/>
        <v>213887</v>
      </c>
      <c r="F12" s="17">
        <f t="shared" si="3"/>
        <v>279580</v>
      </c>
      <c r="G12" s="17">
        <f t="shared" si="3"/>
        <v>479017</v>
      </c>
      <c r="H12" s="17">
        <f t="shared" si="3"/>
        <v>227410</v>
      </c>
      <c r="I12" s="17">
        <f t="shared" si="3"/>
        <v>43205</v>
      </c>
      <c r="J12" s="17">
        <f t="shared" si="3"/>
        <v>127659</v>
      </c>
      <c r="K12" s="11">
        <f aca="true" t="shared" si="4" ref="K12:K27">SUM(B12:J12)</f>
        <v>2206169</v>
      </c>
    </row>
    <row r="13" spans="1:13" ht="17.25" customHeight="1">
      <c r="A13" s="14" t="s">
        <v>20</v>
      </c>
      <c r="B13" s="13">
        <v>117346</v>
      </c>
      <c r="C13" s="13">
        <v>159391</v>
      </c>
      <c r="D13" s="13">
        <v>163661</v>
      </c>
      <c r="E13" s="13">
        <v>113031</v>
      </c>
      <c r="F13" s="13">
        <v>146204</v>
      </c>
      <c r="G13" s="13">
        <v>234193</v>
      </c>
      <c r="H13" s="13">
        <v>110931</v>
      </c>
      <c r="I13" s="13">
        <v>24855</v>
      </c>
      <c r="J13" s="13">
        <v>69195</v>
      </c>
      <c r="K13" s="11">
        <f t="shared" si="4"/>
        <v>1138807</v>
      </c>
      <c r="L13" s="52"/>
      <c r="M13" s="53"/>
    </row>
    <row r="14" spans="1:12" ht="17.25" customHeight="1">
      <c r="A14" s="14" t="s">
        <v>21</v>
      </c>
      <c r="B14" s="13">
        <v>114029</v>
      </c>
      <c r="C14" s="13">
        <v>132326</v>
      </c>
      <c r="D14" s="13">
        <v>132601</v>
      </c>
      <c r="E14" s="13">
        <v>96401</v>
      </c>
      <c r="F14" s="13">
        <v>129003</v>
      </c>
      <c r="G14" s="13">
        <v>238038</v>
      </c>
      <c r="H14" s="13">
        <v>109010</v>
      </c>
      <c r="I14" s="13">
        <v>17080</v>
      </c>
      <c r="J14" s="13">
        <v>56750</v>
      </c>
      <c r="K14" s="11">
        <f t="shared" si="4"/>
        <v>1025238</v>
      </c>
      <c r="L14" s="52"/>
    </row>
    <row r="15" spans="1:11" ht="17.25" customHeight="1">
      <c r="A15" s="14" t="s">
        <v>22</v>
      </c>
      <c r="B15" s="13">
        <v>4472</v>
      </c>
      <c r="C15" s="13">
        <v>6396</v>
      </c>
      <c r="D15" s="13">
        <v>5189</v>
      </c>
      <c r="E15" s="13">
        <v>4455</v>
      </c>
      <c r="F15" s="13">
        <v>4373</v>
      </c>
      <c r="G15" s="13">
        <v>6786</v>
      </c>
      <c r="H15" s="13">
        <v>7469</v>
      </c>
      <c r="I15" s="13">
        <v>1270</v>
      </c>
      <c r="J15" s="13">
        <v>1714</v>
      </c>
      <c r="K15" s="11">
        <f t="shared" si="4"/>
        <v>42124</v>
      </c>
    </row>
    <row r="16" spans="1:11" ht="17.25" customHeight="1">
      <c r="A16" s="15" t="s">
        <v>95</v>
      </c>
      <c r="B16" s="13">
        <f>B17+B18+B19</f>
        <v>33561</v>
      </c>
      <c r="C16" s="13">
        <f aca="true" t="shared" si="5" ref="C16:J16">C17+C18+C19</f>
        <v>40248</v>
      </c>
      <c r="D16" s="13">
        <f t="shared" si="5"/>
        <v>41718</v>
      </c>
      <c r="E16" s="13">
        <f t="shared" si="5"/>
        <v>28929</v>
      </c>
      <c r="F16" s="13">
        <f t="shared" si="5"/>
        <v>45961</v>
      </c>
      <c r="G16" s="13">
        <f t="shared" si="5"/>
        <v>81868</v>
      </c>
      <c r="H16" s="13">
        <f t="shared" si="5"/>
        <v>29801</v>
      </c>
      <c r="I16" s="13">
        <f t="shared" si="5"/>
        <v>6794</v>
      </c>
      <c r="J16" s="13">
        <f t="shared" si="5"/>
        <v>17727</v>
      </c>
      <c r="K16" s="11">
        <f t="shared" si="4"/>
        <v>326607</v>
      </c>
    </row>
    <row r="17" spans="1:11" ht="17.25" customHeight="1">
      <c r="A17" s="14" t="s">
        <v>96</v>
      </c>
      <c r="B17" s="13">
        <v>23900</v>
      </c>
      <c r="C17" s="13">
        <v>30185</v>
      </c>
      <c r="D17" s="13">
        <v>29614</v>
      </c>
      <c r="E17" s="13">
        <v>20611</v>
      </c>
      <c r="F17" s="13">
        <v>33506</v>
      </c>
      <c r="G17" s="13">
        <v>58491</v>
      </c>
      <c r="H17" s="13">
        <v>22401</v>
      </c>
      <c r="I17" s="13">
        <v>5104</v>
      </c>
      <c r="J17" s="13">
        <v>12383</v>
      </c>
      <c r="K17" s="11">
        <f t="shared" si="4"/>
        <v>236195</v>
      </c>
    </row>
    <row r="18" spans="1:11" ht="17.25" customHeight="1">
      <c r="A18" s="14" t="s">
        <v>97</v>
      </c>
      <c r="B18" s="13">
        <v>9629</v>
      </c>
      <c r="C18" s="13">
        <v>10019</v>
      </c>
      <c r="D18" s="13">
        <v>12058</v>
      </c>
      <c r="E18" s="13">
        <v>8303</v>
      </c>
      <c r="F18" s="13">
        <v>12421</v>
      </c>
      <c r="G18" s="13">
        <v>23320</v>
      </c>
      <c r="H18" s="13">
        <v>7345</v>
      </c>
      <c r="I18" s="13">
        <v>1684</v>
      </c>
      <c r="J18" s="13">
        <v>5331</v>
      </c>
      <c r="K18" s="11">
        <f t="shared" si="4"/>
        <v>90110</v>
      </c>
    </row>
    <row r="19" spans="1:11" ht="17.25" customHeight="1">
      <c r="A19" s="14" t="s">
        <v>98</v>
      </c>
      <c r="B19" s="13">
        <v>32</v>
      </c>
      <c r="C19" s="13">
        <v>44</v>
      </c>
      <c r="D19" s="13">
        <v>46</v>
      </c>
      <c r="E19" s="13">
        <v>15</v>
      </c>
      <c r="F19" s="13">
        <v>34</v>
      </c>
      <c r="G19" s="13">
        <v>57</v>
      </c>
      <c r="H19" s="13">
        <v>55</v>
      </c>
      <c r="I19" s="13">
        <v>6</v>
      </c>
      <c r="J19" s="13">
        <v>13</v>
      </c>
      <c r="K19" s="11">
        <f t="shared" si="4"/>
        <v>302</v>
      </c>
    </row>
    <row r="20" spans="1:11" ht="17.25" customHeight="1">
      <c r="A20" s="16" t="s">
        <v>23</v>
      </c>
      <c r="B20" s="11">
        <f>+B21+B22+B23</f>
        <v>174048</v>
      </c>
      <c r="C20" s="11">
        <f aca="true" t="shared" si="6" ref="C20:J20">+C21+C22+C23</f>
        <v>187981</v>
      </c>
      <c r="D20" s="11">
        <f t="shared" si="6"/>
        <v>217523</v>
      </c>
      <c r="E20" s="11">
        <f t="shared" si="6"/>
        <v>137958</v>
      </c>
      <c r="F20" s="11">
        <f t="shared" si="6"/>
        <v>216084</v>
      </c>
      <c r="G20" s="11">
        <f t="shared" si="6"/>
        <v>401548</v>
      </c>
      <c r="H20" s="11">
        <f t="shared" si="6"/>
        <v>142009</v>
      </c>
      <c r="I20" s="11">
        <f t="shared" si="6"/>
        <v>34807</v>
      </c>
      <c r="J20" s="11">
        <f t="shared" si="6"/>
        <v>87122</v>
      </c>
      <c r="K20" s="11">
        <f t="shared" si="4"/>
        <v>1599080</v>
      </c>
    </row>
    <row r="21" spans="1:12" ht="17.25" customHeight="1">
      <c r="A21" s="12" t="s">
        <v>24</v>
      </c>
      <c r="B21" s="13">
        <v>95998</v>
      </c>
      <c r="C21" s="13">
        <v>114612</v>
      </c>
      <c r="D21" s="13">
        <v>132749</v>
      </c>
      <c r="E21" s="13">
        <v>81696</v>
      </c>
      <c r="F21" s="13">
        <v>125205</v>
      </c>
      <c r="G21" s="13">
        <v>215207</v>
      </c>
      <c r="H21" s="13">
        <v>82309</v>
      </c>
      <c r="I21" s="13">
        <v>22096</v>
      </c>
      <c r="J21" s="13">
        <v>52079</v>
      </c>
      <c r="K21" s="11">
        <f t="shared" si="4"/>
        <v>921951</v>
      </c>
      <c r="L21" s="52"/>
    </row>
    <row r="22" spans="1:12" ht="17.25" customHeight="1">
      <c r="A22" s="12" t="s">
        <v>25</v>
      </c>
      <c r="B22" s="13">
        <v>75986</v>
      </c>
      <c r="C22" s="13">
        <v>71030</v>
      </c>
      <c r="D22" s="13">
        <v>82470</v>
      </c>
      <c r="E22" s="13">
        <v>54558</v>
      </c>
      <c r="F22" s="13">
        <v>89072</v>
      </c>
      <c r="G22" s="13">
        <v>182936</v>
      </c>
      <c r="H22" s="13">
        <v>57072</v>
      </c>
      <c r="I22" s="13">
        <v>12194</v>
      </c>
      <c r="J22" s="13">
        <v>34324</v>
      </c>
      <c r="K22" s="11">
        <f t="shared" si="4"/>
        <v>659642</v>
      </c>
      <c r="L22" s="52"/>
    </row>
    <row r="23" spans="1:11" ht="17.25" customHeight="1">
      <c r="A23" s="12" t="s">
        <v>26</v>
      </c>
      <c r="B23" s="13">
        <v>2064</v>
      </c>
      <c r="C23" s="13">
        <v>2339</v>
      </c>
      <c r="D23" s="13">
        <v>2304</v>
      </c>
      <c r="E23" s="13">
        <v>1704</v>
      </c>
      <c r="F23" s="13">
        <v>1807</v>
      </c>
      <c r="G23" s="13">
        <v>3405</v>
      </c>
      <c r="H23" s="13">
        <v>2628</v>
      </c>
      <c r="I23" s="13">
        <v>517</v>
      </c>
      <c r="J23" s="13">
        <v>719</v>
      </c>
      <c r="K23" s="11">
        <f t="shared" si="4"/>
        <v>17487</v>
      </c>
    </row>
    <row r="24" spans="1:11" ht="17.25" customHeight="1">
      <c r="A24" s="16" t="s">
        <v>27</v>
      </c>
      <c r="B24" s="13">
        <f>+B25+B26</f>
        <v>100808</v>
      </c>
      <c r="C24" s="13">
        <f aca="true" t="shared" si="7" ref="C24:J24">+C25+C26</f>
        <v>138363</v>
      </c>
      <c r="D24" s="13">
        <f t="shared" si="7"/>
        <v>159561</v>
      </c>
      <c r="E24" s="13">
        <f t="shared" si="7"/>
        <v>97409</v>
      </c>
      <c r="F24" s="13">
        <f t="shared" si="7"/>
        <v>117320</v>
      </c>
      <c r="G24" s="13">
        <f t="shared" si="7"/>
        <v>159612</v>
      </c>
      <c r="H24" s="13">
        <f t="shared" si="7"/>
        <v>77213</v>
      </c>
      <c r="I24" s="13">
        <f t="shared" si="7"/>
        <v>27725</v>
      </c>
      <c r="J24" s="13">
        <f t="shared" si="7"/>
        <v>70502</v>
      </c>
      <c r="K24" s="11">
        <f t="shared" si="4"/>
        <v>948513</v>
      </c>
    </row>
    <row r="25" spans="1:12" ht="17.25" customHeight="1">
      <c r="A25" s="12" t="s">
        <v>130</v>
      </c>
      <c r="B25" s="13">
        <v>72172</v>
      </c>
      <c r="C25" s="13">
        <v>103923</v>
      </c>
      <c r="D25" s="13">
        <v>121037</v>
      </c>
      <c r="E25" s="13">
        <v>73480</v>
      </c>
      <c r="F25" s="13">
        <v>88994</v>
      </c>
      <c r="G25" s="13">
        <v>119523</v>
      </c>
      <c r="H25" s="13">
        <v>57679</v>
      </c>
      <c r="I25" s="13">
        <v>22035</v>
      </c>
      <c r="J25" s="13">
        <v>51972</v>
      </c>
      <c r="K25" s="11">
        <f t="shared" si="4"/>
        <v>710815</v>
      </c>
      <c r="L25" s="52"/>
    </row>
    <row r="26" spans="1:12" ht="17.25" customHeight="1">
      <c r="A26" s="12" t="s">
        <v>131</v>
      </c>
      <c r="B26" s="13">
        <v>28636</v>
      </c>
      <c r="C26" s="13">
        <v>34440</v>
      </c>
      <c r="D26" s="13">
        <v>38524</v>
      </c>
      <c r="E26" s="13">
        <v>23929</v>
      </c>
      <c r="F26" s="13">
        <v>28326</v>
      </c>
      <c r="G26" s="13">
        <v>40089</v>
      </c>
      <c r="H26" s="13">
        <v>19534</v>
      </c>
      <c r="I26" s="13">
        <v>5690</v>
      </c>
      <c r="J26" s="13">
        <v>18530</v>
      </c>
      <c r="K26" s="11">
        <f t="shared" si="4"/>
        <v>237698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6129</v>
      </c>
      <c r="I27" s="11">
        <v>0</v>
      </c>
      <c r="J27" s="11">
        <v>0</v>
      </c>
      <c r="K27" s="11">
        <f t="shared" si="4"/>
        <v>6129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17265.8</v>
      </c>
      <c r="I35" s="19">
        <v>0</v>
      </c>
      <c r="J35" s="19">
        <v>0</v>
      </c>
      <c r="K35" s="23">
        <f>SUM(B35:J35)</f>
        <v>17265.8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1666383.93</v>
      </c>
      <c r="C47" s="22">
        <f aca="true" t="shared" si="12" ref="C47:H47">+C48+C57</f>
        <v>2287277.71</v>
      </c>
      <c r="D47" s="22">
        <f t="shared" si="12"/>
        <v>2745316.2699999996</v>
      </c>
      <c r="E47" s="22">
        <f t="shared" si="12"/>
        <v>1573123.48</v>
      </c>
      <c r="F47" s="22">
        <f t="shared" si="12"/>
        <v>2113342.85</v>
      </c>
      <c r="G47" s="22">
        <f t="shared" si="12"/>
        <v>2981780.81</v>
      </c>
      <c r="H47" s="22">
        <f t="shared" si="12"/>
        <v>1572099.6500000001</v>
      </c>
      <c r="I47" s="22">
        <f>+I48+I57</f>
        <v>622597.88</v>
      </c>
      <c r="J47" s="22">
        <f>+J48+J57</f>
        <v>990007.8300000001</v>
      </c>
      <c r="K47" s="22">
        <f>SUM(B47:J47)</f>
        <v>16551930.41</v>
      </c>
    </row>
    <row r="48" spans="1:11" ht="17.25" customHeight="1">
      <c r="A48" s="16" t="s">
        <v>113</v>
      </c>
      <c r="B48" s="23">
        <f>SUM(B49:B56)</f>
        <v>1647718.71</v>
      </c>
      <c r="C48" s="23">
        <f aca="true" t="shared" si="13" ref="C48:J48">SUM(C49:C56)</f>
        <v>2263799.87</v>
      </c>
      <c r="D48" s="23">
        <f t="shared" si="13"/>
        <v>2719893.7399999998</v>
      </c>
      <c r="E48" s="23">
        <f t="shared" si="13"/>
        <v>1550733.59</v>
      </c>
      <c r="F48" s="23">
        <f t="shared" si="13"/>
        <v>2089912.02</v>
      </c>
      <c r="G48" s="23">
        <f t="shared" si="13"/>
        <v>2952245.54</v>
      </c>
      <c r="H48" s="23">
        <f t="shared" si="13"/>
        <v>1552073.2500000002</v>
      </c>
      <c r="I48" s="23">
        <f t="shared" si="13"/>
        <v>622597.88</v>
      </c>
      <c r="J48" s="23">
        <f t="shared" si="13"/>
        <v>976001.9</v>
      </c>
      <c r="K48" s="23">
        <f aca="true" t="shared" si="14" ref="K48:K57">SUM(B48:J48)</f>
        <v>16374976.5</v>
      </c>
    </row>
    <row r="49" spans="1:11" ht="17.25" customHeight="1">
      <c r="A49" s="34" t="s">
        <v>44</v>
      </c>
      <c r="B49" s="23">
        <f aca="true" t="shared" si="15" ref="B49:H49">ROUND(B30*B7,2)</f>
        <v>1646471.5</v>
      </c>
      <c r="C49" s="23">
        <f t="shared" si="15"/>
        <v>2256575.28</v>
      </c>
      <c r="D49" s="23">
        <f t="shared" si="15"/>
        <v>2717390.41</v>
      </c>
      <c r="E49" s="23">
        <f t="shared" si="15"/>
        <v>1549673.1</v>
      </c>
      <c r="F49" s="23">
        <f t="shared" si="15"/>
        <v>2087962.05</v>
      </c>
      <c r="G49" s="23">
        <f t="shared" si="15"/>
        <v>2949443.43</v>
      </c>
      <c r="H49" s="23">
        <f t="shared" si="15"/>
        <v>1533567.56</v>
      </c>
      <c r="I49" s="23">
        <f>ROUND(I30*I7,2)</f>
        <v>621532.16</v>
      </c>
      <c r="J49" s="23">
        <f>ROUND(J30*J7,2)</f>
        <v>973784.86</v>
      </c>
      <c r="K49" s="23">
        <f t="shared" si="14"/>
        <v>16336400.35</v>
      </c>
    </row>
    <row r="50" spans="1:11" ht="17.25" customHeight="1">
      <c r="A50" s="34" t="s">
        <v>45</v>
      </c>
      <c r="B50" s="19">
        <v>0</v>
      </c>
      <c r="C50" s="23">
        <f>ROUND(C31*C7,2)</f>
        <v>5015.87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5015.87</v>
      </c>
    </row>
    <row r="51" spans="1:11" ht="17.25" customHeight="1">
      <c r="A51" s="66" t="s">
        <v>106</v>
      </c>
      <c r="B51" s="67">
        <f aca="true" t="shared" si="16" ref="B51:H51">ROUND(B32*B7,2)</f>
        <v>-2844.47</v>
      </c>
      <c r="C51" s="67">
        <f t="shared" si="16"/>
        <v>-3565</v>
      </c>
      <c r="D51" s="67">
        <f t="shared" si="16"/>
        <v>-3882.43</v>
      </c>
      <c r="E51" s="67">
        <f t="shared" si="16"/>
        <v>-2384.91</v>
      </c>
      <c r="F51" s="67">
        <f t="shared" si="16"/>
        <v>-3331.55</v>
      </c>
      <c r="G51" s="67">
        <f t="shared" si="16"/>
        <v>-4627.97</v>
      </c>
      <c r="H51" s="67">
        <f t="shared" si="16"/>
        <v>-2475.15</v>
      </c>
      <c r="I51" s="19">
        <v>0</v>
      </c>
      <c r="J51" s="19">
        <v>0</v>
      </c>
      <c r="K51" s="67">
        <f>SUM(B51:J51)</f>
        <v>-23111.480000000003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17265.8</v>
      </c>
      <c r="I53" s="31">
        <f>+I35</f>
        <v>0</v>
      </c>
      <c r="J53" s="31">
        <f>+J35</f>
        <v>0</v>
      </c>
      <c r="K53" s="23">
        <f t="shared" si="14"/>
        <v>17265.8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23430.83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176953.90999999997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-243729.96999999997</v>
      </c>
      <c r="C61" s="35">
        <f t="shared" si="17"/>
        <v>-268590.65</v>
      </c>
      <c r="D61" s="35">
        <f t="shared" si="17"/>
        <v>-259507.45</v>
      </c>
      <c r="E61" s="35">
        <f t="shared" si="17"/>
        <v>-283201.27999999997</v>
      </c>
      <c r="F61" s="35">
        <f t="shared" si="17"/>
        <v>-276123.91</v>
      </c>
      <c r="G61" s="35">
        <f t="shared" si="17"/>
        <v>-84364.61000000002</v>
      </c>
      <c r="H61" s="35">
        <f t="shared" si="17"/>
        <v>-227654.96</v>
      </c>
      <c r="I61" s="35">
        <f t="shared" si="17"/>
        <v>-108341.47</v>
      </c>
      <c r="J61" s="35">
        <f t="shared" si="17"/>
        <v>-95076.42</v>
      </c>
      <c r="K61" s="35">
        <f>SUM(B61:J61)</f>
        <v>-1846590.72</v>
      </c>
    </row>
    <row r="62" spans="1:11" ht="18.75" customHeight="1">
      <c r="A62" s="16" t="s">
        <v>75</v>
      </c>
      <c r="B62" s="35">
        <f aca="true" t="shared" si="18" ref="B62:J62">B63+B64+B65+B66+B67+B68</f>
        <v>-226800.52999999997</v>
      </c>
      <c r="C62" s="35">
        <f t="shared" si="18"/>
        <v>-243937.91</v>
      </c>
      <c r="D62" s="35">
        <f t="shared" si="18"/>
        <v>-234086.49000000002</v>
      </c>
      <c r="E62" s="35">
        <f t="shared" si="18"/>
        <v>-266909.06</v>
      </c>
      <c r="F62" s="35">
        <f t="shared" si="18"/>
        <v>-253313.58999999997</v>
      </c>
      <c r="G62" s="35">
        <f t="shared" si="18"/>
        <v>-295809.26</v>
      </c>
      <c r="H62" s="35">
        <f t="shared" si="18"/>
        <v>-210949.4</v>
      </c>
      <c r="I62" s="35">
        <f t="shared" si="18"/>
        <v>-39949.4</v>
      </c>
      <c r="J62" s="35">
        <f t="shared" si="18"/>
        <v>-82969.2</v>
      </c>
      <c r="K62" s="35">
        <f aca="true" t="shared" si="19" ref="K62:K91">SUM(B62:J62)</f>
        <v>-1854724.8399999999</v>
      </c>
    </row>
    <row r="63" spans="1:11" ht="18.75" customHeight="1">
      <c r="A63" s="12" t="s">
        <v>76</v>
      </c>
      <c r="B63" s="35">
        <f>-ROUND(B9*$D$3,2)</f>
        <v>-183665.4</v>
      </c>
      <c r="C63" s="35">
        <f aca="true" t="shared" si="20" ref="C63:J63">-ROUND(C9*$D$3,2)</f>
        <v>-238818.6</v>
      </c>
      <c r="D63" s="35">
        <f t="shared" si="20"/>
        <v>-213685.4</v>
      </c>
      <c r="E63" s="35">
        <f t="shared" si="20"/>
        <v>-161454.4</v>
      </c>
      <c r="F63" s="35">
        <f t="shared" si="20"/>
        <v>-189604.8</v>
      </c>
      <c r="G63" s="35">
        <f t="shared" si="20"/>
        <v>-245537</v>
      </c>
      <c r="H63" s="35">
        <f t="shared" si="20"/>
        <v>-210949.4</v>
      </c>
      <c r="I63" s="35">
        <f t="shared" si="20"/>
        <v>-39949.4</v>
      </c>
      <c r="J63" s="35">
        <f t="shared" si="20"/>
        <v>-82969.2</v>
      </c>
      <c r="K63" s="35">
        <f t="shared" si="19"/>
        <v>-1566633.5999999999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-934.8</v>
      </c>
      <c r="C65" s="35">
        <v>-121.6</v>
      </c>
      <c r="D65" s="35">
        <v>-205.2</v>
      </c>
      <c r="E65" s="35">
        <v>-619.4</v>
      </c>
      <c r="F65" s="35">
        <v>-326.8</v>
      </c>
      <c r="G65" s="35">
        <v>-171</v>
      </c>
      <c r="H65" s="19">
        <v>0</v>
      </c>
      <c r="I65" s="19">
        <v>0</v>
      </c>
      <c r="J65" s="19">
        <v>0</v>
      </c>
      <c r="K65" s="35">
        <f t="shared" si="19"/>
        <v>-2378.8</v>
      </c>
    </row>
    <row r="66" spans="1:11" ht="18.75" customHeight="1">
      <c r="A66" s="12" t="s">
        <v>107</v>
      </c>
      <c r="B66" s="35">
        <v>-10130.8</v>
      </c>
      <c r="C66" s="35">
        <v>-2831</v>
      </c>
      <c r="D66" s="35">
        <v>-3218.6</v>
      </c>
      <c r="E66" s="35">
        <v>-5266.8</v>
      </c>
      <c r="F66" s="35">
        <v>-4202.8</v>
      </c>
      <c r="G66" s="35">
        <v>-5107.2</v>
      </c>
      <c r="H66" s="19">
        <v>0</v>
      </c>
      <c r="I66" s="19">
        <v>0</v>
      </c>
      <c r="J66" s="19">
        <v>0</v>
      </c>
      <c r="K66" s="35">
        <f t="shared" si="19"/>
        <v>-30757.2</v>
      </c>
    </row>
    <row r="67" spans="1:11" ht="18.75" customHeight="1">
      <c r="A67" s="12" t="s">
        <v>53</v>
      </c>
      <c r="B67" s="35">
        <v>-32069.53</v>
      </c>
      <c r="C67" s="35">
        <v>-2166.71</v>
      </c>
      <c r="D67" s="35">
        <v>-16977.29</v>
      </c>
      <c r="E67" s="35">
        <v>-99568.46</v>
      </c>
      <c r="F67" s="35">
        <v>-59179.19</v>
      </c>
      <c r="G67" s="35">
        <v>-44994.06</v>
      </c>
      <c r="H67" s="19">
        <v>0</v>
      </c>
      <c r="I67" s="19">
        <v>0</v>
      </c>
      <c r="J67" s="19">
        <v>0</v>
      </c>
      <c r="K67" s="35">
        <f t="shared" si="19"/>
        <v>-254955.24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-25420.96</v>
      </c>
      <c r="E69" s="67">
        <f t="shared" si="21"/>
        <v>-16292.22</v>
      </c>
      <c r="F69" s="67">
        <f t="shared" si="21"/>
        <v>-22810.32</v>
      </c>
      <c r="G69" s="67">
        <f t="shared" si="21"/>
        <v>-34623.26</v>
      </c>
      <c r="H69" s="67">
        <f t="shared" si="21"/>
        <v>-16705.56</v>
      </c>
      <c r="I69" s="67">
        <f t="shared" si="21"/>
        <v>-68392.07</v>
      </c>
      <c r="J69" s="67">
        <f t="shared" si="21"/>
        <v>-12107.22</v>
      </c>
      <c r="K69" s="67">
        <f t="shared" si="19"/>
        <v>-237933.79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35">
        <v>246067.91</v>
      </c>
      <c r="H101" s="19">
        <v>0</v>
      </c>
      <c r="I101" s="19">
        <v>0</v>
      </c>
      <c r="J101" s="19">
        <v>0</v>
      </c>
      <c r="K101" s="48">
        <f>SUM(B101:J101)</f>
        <v>246067.91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1422653.96</v>
      </c>
      <c r="C104" s="24">
        <f t="shared" si="22"/>
        <v>2018687.0600000003</v>
      </c>
      <c r="D104" s="24">
        <f t="shared" si="22"/>
        <v>2485808.8199999994</v>
      </c>
      <c r="E104" s="24">
        <f t="shared" si="22"/>
        <v>1289922.2</v>
      </c>
      <c r="F104" s="24">
        <f t="shared" si="22"/>
        <v>1837218.9400000002</v>
      </c>
      <c r="G104" s="24">
        <f t="shared" si="22"/>
        <v>2897416.2000000007</v>
      </c>
      <c r="H104" s="24">
        <f t="shared" si="22"/>
        <v>1344444.6900000002</v>
      </c>
      <c r="I104" s="24">
        <f>+I105+I106</f>
        <v>514256.41</v>
      </c>
      <c r="J104" s="24">
        <f>+J105+J106</f>
        <v>894931.4100000001</v>
      </c>
      <c r="K104" s="48">
        <f>SUM(B104:J104)</f>
        <v>14705339.690000001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1403988.74</v>
      </c>
      <c r="C105" s="24">
        <f t="shared" si="23"/>
        <v>1995209.2200000002</v>
      </c>
      <c r="D105" s="24">
        <f t="shared" si="23"/>
        <v>2460386.2899999996</v>
      </c>
      <c r="E105" s="24">
        <f t="shared" si="23"/>
        <v>1267532.31</v>
      </c>
      <c r="F105" s="24">
        <f t="shared" si="23"/>
        <v>1813788.11</v>
      </c>
      <c r="G105" s="24">
        <f t="shared" si="23"/>
        <v>2867880.9300000006</v>
      </c>
      <c r="H105" s="24">
        <f t="shared" si="23"/>
        <v>1324418.2900000003</v>
      </c>
      <c r="I105" s="24">
        <f t="shared" si="23"/>
        <v>514256.41</v>
      </c>
      <c r="J105" s="24">
        <f t="shared" si="23"/>
        <v>880925.4800000001</v>
      </c>
      <c r="K105" s="48">
        <f>SUM(B105:J105)</f>
        <v>14528385.780000003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23430.83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176953.90999999997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14705339.710000003</v>
      </c>
      <c r="L112" s="54"/>
    </row>
    <row r="113" spans="1:11" ht="18.75" customHeight="1">
      <c r="A113" s="26" t="s">
        <v>71</v>
      </c>
      <c r="B113" s="27">
        <v>169645.27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169645.27</v>
      </c>
    </row>
    <row r="114" spans="1:11" ht="18.75" customHeight="1">
      <c r="A114" s="26" t="s">
        <v>72</v>
      </c>
      <c r="B114" s="27">
        <v>1253008.7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1253008.7</v>
      </c>
    </row>
    <row r="115" spans="1:11" ht="18.75" customHeight="1">
      <c r="A115" s="26" t="s">
        <v>73</v>
      </c>
      <c r="B115" s="40">
        <v>0</v>
      </c>
      <c r="C115" s="27">
        <f>+C104</f>
        <v>2018687.0600000003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2018687.0600000003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2485808.8199999994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2485808.8199999994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1289922.2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1289922.2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324652.57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324652.57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664454.99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664454.99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94301.05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94301.05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753810.34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753810.34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808588.89</v>
      </c>
      <c r="H122" s="40">
        <v>0</v>
      </c>
      <c r="I122" s="40">
        <v>0</v>
      </c>
      <c r="J122" s="40">
        <v>0</v>
      </c>
      <c r="K122" s="41">
        <f t="shared" si="25"/>
        <v>808588.89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66626.97</v>
      </c>
      <c r="H123" s="40">
        <v>0</v>
      </c>
      <c r="I123" s="40">
        <v>0</v>
      </c>
      <c r="J123" s="40">
        <v>0</v>
      </c>
      <c r="K123" s="41">
        <f t="shared" si="25"/>
        <v>66626.97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575537.15</v>
      </c>
      <c r="H124" s="40">
        <v>0</v>
      </c>
      <c r="I124" s="40">
        <v>0</v>
      </c>
      <c r="J124" s="40">
        <v>0</v>
      </c>
      <c r="K124" s="41">
        <f t="shared" si="25"/>
        <v>575537.15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376316.43</v>
      </c>
      <c r="H125" s="40">
        <v>0</v>
      </c>
      <c r="I125" s="40">
        <v>0</v>
      </c>
      <c r="J125" s="40">
        <v>0</v>
      </c>
      <c r="K125" s="41">
        <f t="shared" si="25"/>
        <v>376316.43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1070346.76</v>
      </c>
      <c r="H126" s="40">
        <v>0</v>
      </c>
      <c r="I126" s="40">
        <v>0</v>
      </c>
      <c r="J126" s="40">
        <v>0</v>
      </c>
      <c r="K126" s="41">
        <f t="shared" si="25"/>
        <v>1070346.76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479923.89</v>
      </c>
      <c r="I127" s="40">
        <v>0</v>
      </c>
      <c r="J127" s="40">
        <v>0</v>
      </c>
      <c r="K127" s="41">
        <f t="shared" si="25"/>
        <v>479923.89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864520.8</v>
      </c>
      <c r="I128" s="40">
        <v>0</v>
      </c>
      <c r="J128" s="40">
        <v>0</v>
      </c>
      <c r="K128" s="41">
        <f t="shared" si="25"/>
        <v>864520.8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514256.41</v>
      </c>
      <c r="J129" s="40">
        <v>0</v>
      </c>
      <c r="K129" s="41">
        <f t="shared" si="25"/>
        <v>514256.41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894931.41</v>
      </c>
      <c r="K130" s="44">
        <f t="shared" si="25"/>
        <v>894931.41</v>
      </c>
    </row>
    <row r="131" spans="1:11" ht="18.75" customHeight="1">
      <c r="A131" s="85" t="s">
        <v>134</v>
      </c>
      <c r="B131" s="85"/>
      <c r="C131" s="85"/>
      <c r="D131" s="85"/>
      <c r="E131" s="85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2017-02-16T17:49:45Z</dcterms:modified>
  <cp:category/>
  <cp:version/>
  <cp:contentType/>
  <cp:contentStatus/>
</cp:coreProperties>
</file>