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<sst xmlns="http://schemas.openxmlformats.org/spreadsheetml/2006/main" count="134" uniqueCount="134">
  <si>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</si>
  <si>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</si>
  <si>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</si>
  <si>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</si>
  <si>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</si>
  <si>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</si>
  <si>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</si>
  <si>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</si>
  <si>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</si>
  <si>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</si>
  <si>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</si>
  <si>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</si>
  <si>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</si>
  <si>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</si>
  <si>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</si>
  <si>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</si>
  <si>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</si>
  <si>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</si>
  <si>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</si>
  <si>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</si>
  <si>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</si>
  <si>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</si>
  <si>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</si>
  <si>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</si>
  <si>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</si>
  <si>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</si>
  <si>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</si>
  <si>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</si>
  <si>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</si>
  <si>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</si>
  <si>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</si>
  <si>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</si>
  <si>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</si>
  <si>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</si>
  <si>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</si>
  <si>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</si>
  <si>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</si>
  <si>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</si>
  <si>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</si>
  <si>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</si>
  <si>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</si>
  <si>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</si>
  <si>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</si>
  <si>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</si>
  <si>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</si>
  <si>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</si>
  <si>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</si>
  <si>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</si>
  <si>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</si>
  <si>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</si>
  <si>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</si>
  <si>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</si>
  <si>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</si>
  <si>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</si>
  <si>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</si>
  <si>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</si>
  <si>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</si>
  <si>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</si>
  <si>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</si>
  <si>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</si>
  <si>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</si>
  <si>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</si>
  <si>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</si>
  <si>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</si>
  <si>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</si>
  <si>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</si>
  <si>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</si>
  <si>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</si>
  <si>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</si>
  <si>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</si>
  <si>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</si>
  <si>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</si>
  <si>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</si>
  <si>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</si>
  <si>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</si>
  <si>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</si>
  <si>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</si>
  <si>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</si>
  <si>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</si>
  <si>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</si>
  <si>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</si>
  <si>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</si>
  <si>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</si>
  <si>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</si>
  <si>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</si>
  <si>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</si>
  <si>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</si>
  <si>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</si>
  <si>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</si>
  <si>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</si>
  <si>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</si>
  <si>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</si>
  <si>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</si>
  <si>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</si>
  <si>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</si>
  <si>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</si>
  <si>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</si>
  <si>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</si>
  <si>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</si>
  <si>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</si>
  <si>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</si>
  <si>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</si>
  <si>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</si>
  <si>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</si>
  <si>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</si>
  <si>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</si>
  <si>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</si>
  <si>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</si>
  <si>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</si>
  <si>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</si>
  <si>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</si>
  <si>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</si>
  <si>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</si>
  <si>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</si>
  <si>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</si>
  <si>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</si>
  <si>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</si>
  <si>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</si>
  <si>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</si>
  <si>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</si>
  <si>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</si>
  <si>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</si>
  <si>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</si>
  <si>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</si>
  <si>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</si>
  <si>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</si>
  <si>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</si>
  <si>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</si>
  <si>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</si>
  <si>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</si>
  <si>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</si>
  <si>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</si>
  <si>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</si>
  <si>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05/02/17 - VENCIMENTO 16/02/17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</si>
</sst>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180672</v>
      </c>
      <c r="C7" s="9">
        <f t="shared" si="0"/>
        <v>230571</v>
      </c>
      <c r="D7" s="9">
        <f t="shared" si="0"/>
        <v>254742</v>
      </c>
      <c r="E7" s="9">
        <f t="shared" si="0"/>
        <v>141031</v>
      </c>
      <c r="F7" s="9">
        <f t="shared" si="0"/>
        <v>236093</v>
      </c>
      <c r="G7" s="9">
        <f t="shared" si="0"/>
        <v>389913</v>
      </c>
      <c r="H7" s="9">
        <f t="shared" si="0"/>
        <v>138299</v>
      </c>
      <c r="I7" s="9">
        <f t="shared" si="0"/>
        <v>28324</v>
      </c>
      <c r="J7" s="9">
        <f t="shared" si="0"/>
        <v>120205</v>
      </c>
      <c r="K7" s="9">
        <f t="shared" si="0"/>
        <v>1719850</v>
      </c>
      <c r="L7" s="52"/>
    </row>
    <row r="8" spans="1:11" ht="17.25" customHeight="1">
      <c r="A8" s="10" t="s">
        <v>99</v>
      </c>
      <c r="B8" s="11">
        <f>B9+B12+B16</f>
        <v>95590</v>
      </c>
      <c r="C8" s="11">
        <f aca="true" t="shared" si="1" ref="C8:J8">C9+C12+C16</f>
        <v>127164</v>
      </c>
      <c r="D8" s="11">
        <f t="shared" si="1"/>
        <v>129697</v>
      </c>
      <c r="E8" s="11">
        <f t="shared" si="1"/>
        <v>76730</v>
      </c>
      <c r="F8" s="11">
        <f t="shared" si="1"/>
        <v>120361</v>
      </c>
      <c r="G8" s="11">
        <f t="shared" si="1"/>
        <v>202862</v>
      </c>
      <c r="H8" s="11">
        <f t="shared" si="1"/>
        <v>82099</v>
      </c>
      <c r="I8" s="11">
        <f t="shared" si="1"/>
        <v>13471</v>
      </c>
      <c r="J8" s="11">
        <f t="shared" si="1"/>
        <v>62881</v>
      </c>
      <c r="K8" s="11">
        <f>SUM(B8:J8)</f>
        <v>910855</v>
      </c>
    </row>
    <row r="9" spans="1:11" ht="17.25" customHeight="1">
      <c r="A9" s="15" t="s">
        <v>17</v>
      </c>
      <c r="B9" s="13">
        <f>+B10+B11</f>
        <v>19456</v>
      </c>
      <c r="C9" s="13">
        <f aca="true" t="shared" si="2" ref="C9:J9">+C10+C11</f>
        <v>26161</v>
      </c>
      <c r="D9" s="13">
        <f t="shared" si="2"/>
        <v>24757</v>
      </c>
      <c r="E9" s="13">
        <f t="shared" si="2"/>
        <v>14934</v>
      </c>
      <c r="F9" s="13">
        <f t="shared" si="2"/>
        <v>20163</v>
      </c>
      <c r="G9" s="13">
        <f t="shared" si="2"/>
        <v>25727</v>
      </c>
      <c r="H9" s="13">
        <f t="shared" si="2"/>
        <v>17124</v>
      </c>
      <c r="I9" s="13">
        <f t="shared" si="2"/>
        <v>3138</v>
      </c>
      <c r="J9" s="13">
        <f t="shared" si="2"/>
        <v>11532</v>
      </c>
      <c r="K9" s="11">
        <f>SUM(B9:J9)</f>
        <v>162992</v>
      </c>
    </row>
    <row r="10" spans="1:11" ht="17.25" customHeight="1">
      <c r="A10" s="29" t="s">
        <v>18</v>
      </c>
      <c r="B10" s="13">
        <v>19456</v>
      </c>
      <c r="C10" s="13">
        <v>26161</v>
      </c>
      <c r="D10" s="13">
        <v>24757</v>
      </c>
      <c r="E10" s="13">
        <v>14934</v>
      </c>
      <c r="F10" s="13">
        <v>20163</v>
      </c>
      <c r="G10" s="13">
        <v>25727</v>
      </c>
      <c r="H10" s="13">
        <v>17124</v>
      </c>
      <c r="I10" s="13">
        <v>3138</v>
      </c>
      <c r="J10" s="13">
        <v>11532</v>
      </c>
      <c r="K10" s="11">
        <f>SUM(B10:J10)</f>
        <v>162992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64167</v>
      </c>
      <c r="C12" s="17">
        <f t="shared" si="3"/>
        <v>86383</v>
      </c>
      <c r="D12" s="17">
        <f t="shared" si="3"/>
        <v>89002</v>
      </c>
      <c r="E12" s="17">
        <f t="shared" si="3"/>
        <v>53098</v>
      </c>
      <c r="F12" s="17">
        <f t="shared" si="3"/>
        <v>82829</v>
      </c>
      <c r="G12" s="17">
        <f t="shared" si="3"/>
        <v>145603</v>
      </c>
      <c r="H12" s="17">
        <f t="shared" si="3"/>
        <v>55935</v>
      </c>
      <c r="I12" s="17">
        <f t="shared" si="3"/>
        <v>8560</v>
      </c>
      <c r="J12" s="17">
        <f t="shared" si="3"/>
        <v>43608</v>
      </c>
      <c r="K12" s="11">
        <f aca="true" t="shared" si="4" ref="K12:K27">SUM(B12:J12)</f>
        <v>629185</v>
      </c>
    </row>
    <row r="13" spans="1:13" ht="17.25" customHeight="1">
      <c r="A13" s="14" t="s">
        <v>20</v>
      </c>
      <c r="B13" s="13">
        <v>30485</v>
      </c>
      <c r="C13" s="13">
        <v>44628</v>
      </c>
      <c r="D13" s="13">
        <v>46056</v>
      </c>
      <c r="E13" s="13">
        <v>27653</v>
      </c>
      <c r="F13" s="13">
        <v>39257</v>
      </c>
      <c r="G13" s="13">
        <v>63853</v>
      </c>
      <c r="H13" s="13">
        <v>25144</v>
      </c>
      <c r="I13" s="13">
        <v>4842</v>
      </c>
      <c r="J13" s="13">
        <v>22681</v>
      </c>
      <c r="K13" s="11">
        <f t="shared" si="4"/>
        <v>304599</v>
      </c>
      <c r="L13" s="52"/>
      <c r="M13" s="53"/>
    </row>
    <row r="14" spans="1:12" ht="17.25" customHeight="1">
      <c r="A14" s="14" t="s">
        <v>21</v>
      </c>
      <c r="B14" s="13">
        <v>32977</v>
      </c>
      <c r="C14" s="13">
        <v>40722</v>
      </c>
      <c r="D14" s="13">
        <v>42216</v>
      </c>
      <c r="E14" s="13">
        <v>24704</v>
      </c>
      <c r="F14" s="13">
        <v>42857</v>
      </c>
      <c r="G14" s="13">
        <v>80661</v>
      </c>
      <c r="H14" s="13">
        <v>29883</v>
      </c>
      <c r="I14" s="13">
        <v>3624</v>
      </c>
      <c r="J14" s="13">
        <v>20636</v>
      </c>
      <c r="K14" s="11">
        <f t="shared" si="4"/>
        <v>318280</v>
      </c>
      <c r="L14" s="52"/>
    </row>
    <row r="15" spans="1:11" ht="17.25" customHeight="1">
      <c r="A15" s="14" t="s">
        <v>22</v>
      </c>
      <c r="B15" s="13">
        <v>705</v>
      </c>
      <c r="C15" s="13">
        <v>1033</v>
      </c>
      <c r="D15" s="13">
        <v>730</v>
      </c>
      <c r="E15" s="13">
        <v>741</v>
      </c>
      <c r="F15" s="13">
        <v>715</v>
      </c>
      <c r="G15" s="13">
        <v>1089</v>
      </c>
      <c r="H15" s="13">
        <v>908</v>
      </c>
      <c r="I15" s="13">
        <v>94</v>
      </c>
      <c r="J15" s="13">
        <v>291</v>
      </c>
      <c r="K15" s="11">
        <f t="shared" si="4"/>
        <v>6306</v>
      </c>
    </row>
    <row r="16" spans="1:11" ht="17.25" customHeight="1">
      <c r="A16" s="15" t="s">
        <v>95</v>
      </c>
      <c r="B16" s="13">
        <f>B17+B18+B19</f>
        <v>11967</v>
      </c>
      <c r="C16" s="13">
        <f aca="true" t="shared" si="5" ref="C16:J16">C17+C18+C19</f>
        <v>14620</v>
      </c>
      <c r="D16" s="13">
        <f t="shared" si="5"/>
        <v>15938</v>
      </c>
      <c r="E16" s="13">
        <f t="shared" si="5"/>
        <v>8698</v>
      </c>
      <c r="F16" s="13">
        <f t="shared" si="5"/>
        <v>17369</v>
      </c>
      <c r="G16" s="13">
        <f t="shared" si="5"/>
        <v>31532</v>
      </c>
      <c r="H16" s="13">
        <f t="shared" si="5"/>
        <v>9040</v>
      </c>
      <c r="I16" s="13">
        <f t="shared" si="5"/>
        <v>1773</v>
      </c>
      <c r="J16" s="13">
        <f t="shared" si="5"/>
        <v>7741</v>
      </c>
      <c r="K16" s="11">
        <f t="shared" si="4"/>
        <v>118678</v>
      </c>
    </row>
    <row r="17" spans="1:11" ht="17.25" customHeight="1">
      <c r="A17" s="14" t="s">
        <v>96</v>
      </c>
      <c r="B17" s="13">
        <v>8236</v>
      </c>
      <c r="C17" s="13">
        <v>10504</v>
      </c>
      <c r="D17" s="13">
        <v>10817</v>
      </c>
      <c r="E17" s="13">
        <v>6026</v>
      </c>
      <c r="F17" s="13">
        <v>12013</v>
      </c>
      <c r="G17" s="13">
        <v>20291</v>
      </c>
      <c r="H17" s="13">
        <v>6054</v>
      </c>
      <c r="I17" s="13">
        <v>1270</v>
      </c>
      <c r="J17" s="13">
        <v>5207</v>
      </c>
      <c r="K17" s="11">
        <f t="shared" si="4"/>
        <v>80418</v>
      </c>
    </row>
    <row r="18" spans="1:11" ht="17.25" customHeight="1">
      <c r="A18" s="14" t="s">
        <v>97</v>
      </c>
      <c r="B18" s="13">
        <v>3726</v>
      </c>
      <c r="C18" s="13">
        <v>4093</v>
      </c>
      <c r="D18" s="13">
        <v>5110</v>
      </c>
      <c r="E18" s="13">
        <v>2663</v>
      </c>
      <c r="F18" s="13">
        <v>5348</v>
      </c>
      <c r="G18" s="13">
        <v>11226</v>
      </c>
      <c r="H18" s="13">
        <v>2976</v>
      </c>
      <c r="I18" s="13">
        <v>502</v>
      </c>
      <c r="J18" s="13">
        <v>2531</v>
      </c>
      <c r="K18" s="11">
        <f t="shared" si="4"/>
        <v>38175</v>
      </c>
    </row>
    <row r="19" spans="1:11" ht="17.25" customHeight="1">
      <c r="A19" s="14" t="s">
        <v>98</v>
      </c>
      <c r="B19" s="13">
        <v>5</v>
      </c>
      <c r="C19" s="13">
        <v>23</v>
      </c>
      <c r="D19" s="13">
        <v>11</v>
      </c>
      <c r="E19" s="13">
        <v>9</v>
      </c>
      <c r="F19" s="13">
        <v>8</v>
      </c>
      <c r="G19" s="13">
        <v>15</v>
      </c>
      <c r="H19" s="13">
        <v>10</v>
      </c>
      <c r="I19" s="13">
        <v>1</v>
      </c>
      <c r="J19" s="13">
        <v>3</v>
      </c>
      <c r="K19" s="11">
        <f t="shared" si="4"/>
        <v>85</v>
      </c>
    </row>
    <row r="20" spans="1:11" ht="17.25" customHeight="1">
      <c r="A20" s="16" t="s">
        <v>23</v>
      </c>
      <c r="B20" s="11">
        <f>+B21+B22+B23</f>
        <v>51665</v>
      </c>
      <c r="C20" s="11">
        <f aca="true" t="shared" si="6" ref="C20:J20">+C21+C22+C23</f>
        <v>57416</v>
      </c>
      <c r="D20" s="11">
        <f t="shared" si="6"/>
        <v>69653</v>
      </c>
      <c r="E20" s="11">
        <f t="shared" si="6"/>
        <v>35226</v>
      </c>
      <c r="F20" s="11">
        <f t="shared" si="6"/>
        <v>75006</v>
      </c>
      <c r="G20" s="11">
        <f t="shared" si="6"/>
        <v>134142</v>
      </c>
      <c r="H20" s="11">
        <f t="shared" si="6"/>
        <v>35695</v>
      </c>
      <c r="I20" s="11">
        <f t="shared" si="6"/>
        <v>7520</v>
      </c>
      <c r="J20" s="11">
        <f t="shared" si="6"/>
        <v>30404</v>
      </c>
      <c r="K20" s="11">
        <f t="shared" si="4"/>
        <v>496727</v>
      </c>
    </row>
    <row r="21" spans="1:12" ht="17.25" customHeight="1">
      <c r="A21" s="12" t="s">
        <v>24</v>
      </c>
      <c r="B21" s="13">
        <v>28700</v>
      </c>
      <c r="C21" s="13">
        <v>35245</v>
      </c>
      <c r="D21" s="13">
        <v>42517</v>
      </c>
      <c r="E21" s="13">
        <v>21633</v>
      </c>
      <c r="F21" s="13">
        <v>41532</v>
      </c>
      <c r="G21" s="13">
        <v>66596</v>
      </c>
      <c r="H21" s="13">
        <v>20216</v>
      </c>
      <c r="I21" s="13">
        <v>4985</v>
      </c>
      <c r="J21" s="13">
        <v>18105</v>
      </c>
      <c r="K21" s="11">
        <f t="shared" si="4"/>
        <v>279529</v>
      </c>
      <c r="L21" s="52"/>
    </row>
    <row r="22" spans="1:12" ht="17.25" customHeight="1">
      <c r="A22" s="12" t="s">
        <v>25</v>
      </c>
      <c r="B22" s="13">
        <v>22653</v>
      </c>
      <c r="C22" s="13">
        <v>21791</v>
      </c>
      <c r="D22" s="13">
        <v>26823</v>
      </c>
      <c r="E22" s="13">
        <v>13345</v>
      </c>
      <c r="F22" s="13">
        <v>33127</v>
      </c>
      <c r="G22" s="13">
        <v>66960</v>
      </c>
      <c r="H22" s="13">
        <v>15210</v>
      </c>
      <c r="I22" s="13">
        <v>2485</v>
      </c>
      <c r="J22" s="13">
        <v>12158</v>
      </c>
      <c r="K22" s="11">
        <f t="shared" si="4"/>
        <v>214552</v>
      </c>
      <c r="L22" s="52"/>
    </row>
    <row r="23" spans="1:11" ht="17.25" customHeight="1">
      <c r="A23" s="12" t="s">
        <v>26</v>
      </c>
      <c r="B23" s="13">
        <v>312</v>
      </c>
      <c r="C23" s="13">
        <v>380</v>
      </c>
      <c r="D23" s="13">
        <v>313</v>
      </c>
      <c r="E23" s="13">
        <v>248</v>
      </c>
      <c r="F23" s="13">
        <v>347</v>
      </c>
      <c r="G23" s="13">
        <v>586</v>
      </c>
      <c r="H23" s="13">
        <v>269</v>
      </c>
      <c r="I23" s="13">
        <v>50</v>
      </c>
      <c r="J23" s="13">
        <v>141</v>
      </c>
      <c r="K23" s="11">
        <f t="shared" si="4"/>
        <v>2646</v>
      </c>
    </row>
    <row r="24" spans="1:11" ht="17.25" customHeight="1">
      <c r="A24" s="16" t="s">
        <v>27</v>
      </c>
      <c r="B24" s="13">
        <f>+B25+B26</f>
        <v>33417</v>
      </c>
      <c r="C24" s="13">
        <f aca="true" t="shared" si="7" ref="C24:J24">+C25+C26</f>
        <v>45991</v>
      </c>
      <c r="D24" s="13">
        <f t="shared" si="7"/>
        <v>55392</v>
      </c>
      <c r="E24" s="13">
        <f t="shared" si="7"/>
        <v>29075</v>
      </c>
      <c r="F24" s="13">
        <f t="shared" si="7"/>
        <v>40726</v>
      </c>
      <c r="G24" s="13">
        <f t="shared" si="7"/>
        <v>52909</v>
      </c>
      <c r="H24" s="13">
        <f t="shared" si="7"/>
        <v>19667</v>
      </c>
      <c r="I24" s="13">
        <f t="shared" si="7"/>
        <v>7333</v>
      </c>
      <c r="J24" s="13">
        <f t="shared" si="7"/>
        <v>26920</v>
      </c>
      <c r="K24" s="11">
        <f t="shared" si="4"/>
        <v>311430</v>
      </c>
    </row>
    <row r="25" spans="1:12" ht="17.25" customHeight="1">
      <c r="A25" s="12" t="s">
        <v>131</v>
      </c>
      <c r="B25" s="13">
        <v>26778</v>
      </c>
      <c r="C25" s="13">
        <v>37630</v>
      </c>
      <c r="D25" s="13">
        <v>46733</v>
      </c>
      <c r="E25" s="13">
        <v>24419</v>
      </c>
      <c r="F25" s="13">
        <v>33498</v>
      </c>
      <c r="G25" s="13">
        <v>43149</v>
      </c>
      <c r="H25" s="13">
        <v>16098</v>
      </c>
      <c r="I25" s="13">
        <v>6524</v>
      </c>
      <c r="J25" s="13">
        <v>22078</v>
      </c>
      <c r="K25" s="11">
        <f t="shared" si="4"/>
        <v>256907</v>
      </c>
      <c r="L25" s="52"/>
    </row>
    <row r="26" spans="1:12" ht="17.25" customHeight="1">
      <c r="A26" s="12" t="s">
        <v>132</v>
      </c>
      <c r="B26" s="13">
        <v>6639</v>
      </c>
      <c r="C26" s="13">
        <v>8361</v>
      </c>
      <c r="D26" s="13">
        <v>8659</v>
      </c>
      <c r="E26" s="13">
        <v>4656</v>
      </c>
      <c r="F26" s="13">
        <v>7228</v>
      </c>
      <c r="G26" s="13">
        <v>9760</v>
      </c>
      <c r="H26" s="13">
        <v>3569</v>
      </c>
      <c r="I26" s="13">
        <v>809</v>
      </c>
      <c r="J26" s="13">
        <v>4842</v>
      </c>
      <c r="K26" s="11">
        <f t="shared" si="4"/>
        <v>54523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838</v>
      </c>
      <c r="I27" s="11">
        <v>0</v>
      </c>
      <c r="J27" s="11">
        <v>0</v>
      </c>
      <c r="K27" s="11">
        <f t="shared" si="4"/>
        <v>838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32345.68</v>
      </c>
      <c r="I35" s="19">
        <v>0</v>
      </c>
      <c r="J35" s="19">
        <v>0</v>
      </c>
      <c r="K35" s="23">
        <f>SUM(B35:J35)</f>
        <v>32345.68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523868.75</v>
      </c>
      <c r="C47" s="22">
        <f aca="true" t="shared" si="12" ref="C47:H47">+C48+C57</f>
        <v>744850.3699999999</v>
      </c>
      <c r="D47" s="22">
        <f t="shared" si="12"/>
        <v>922029.68</v>
      </c>
      <c r="E47" s="22">
        <f t="shared" si="12"/>
        <v>444939.87000000005</v>
      </c>
      <c r="F47" s="22">
        <f t="shared" si="12"/>
        <v>723038.25</v>
      </c>
      <c r="G47" s="22">
        <f t="shared" si="12"/>
        <v>1004573.45</v>
      </c>
      <c r="H47" s="22">
        <f t="shared" si="12"/>
        <v>449616.92</v>
      </c>
      <c r="I47" s="22">
        <f>+I48+I57</f>
        <v>144138.74</v>
      </c>
      <c r="J47" s="22">
        <f>+J48+J57</f>
        <v>376561.5</v>
      </c>
      <c r="K47" s="22">
        <f>SUM(B47:J47)</f>
        <v>5333617.53</v>
      </c>
    </row>
    <row r="48" spans="1:11" ht="17.25" customHeight="1">
      <c r="A48" s="16" t="s">
        <v>113</v>
      </c>
      <c r="B48" s="23">
        <f>SUM(B49:B56)</f>
        <v>505203.53</v>
      </c>
      <c r="C48" s="23">
        <f aca="true" t="shared" si="13" ref="C48:J48">SUM(C49:C56)</f>
        <v>721372.5299999999</v>
      </c>
      <c r="D48" s="23">
        <f t="shared" si="13"/>
        <v>896607.15</v>
      </c>
      <c r="E48" s="23">
        <f t="shared" si="13"/>
        <v>422549.98000000004</v>
      </c>
      <c r="F48" s="23">
        <f t="shared" si="13"/>
        <v>699607.42</v>
      </c>
      <c r="G48" s="23">
        <f t="shared" si="13"/>
        <v>975038.1799999999</v>
      </c>
      <c r="H48" s="23">
        <f t="shared" si="13"/>
        <v>429590.51999999996</v>
      </c>
      <c r="I48" s="23">
        <f t="shared" si="13"/>
        <v>144138.74</v>
      </c>
      <c r="J48" s="23">
        <f t="shared" si="13"/>
        <v>362555.57</v>
      </c>
      <c r="K48" s="23">
        <f aca="true" t="shared" si="14" ref="K48:K57">SUM(B48:J48)</f>
        <v>5156663.62</v>
      </c>
    </row>
    <row r="49" spans="1:11" ht="17.25" customHeight="1">
      <c r="A49" s="34" t="s">
        <v>44</v>
      </c>
      <c r="B49" s="23">
        <f aca="true" t="shared" si="15" ref="B49:H49">ROUND(B30*B7,2)</f>
        <v>501979.08</v>
      </c>
      <c r="C49" s="23">
        <f t="shared" si="15"/>
        <v>715139.01</v>
      </c>
      <c r="D49" s="23">
        <f t="shared" si="15"/>
        <v>891495.1</v>
      </c>
      <c r="E49" s="23">
        <f t="shared" si="15"/>
        <v>419750.57</v>
      </c>
      <c r="F49" s="23">
        <f t="shared" si="15"/>
        <v>695435.54</v>
      </c>
      <c r="G49" s="23">
        <f t="shared" si="15"/>
        <v>969128.76</v>
      </c>
      <c r="H49" s="23">
        <f t="shared" si="15"/>
        <v>394165.98</v>
      </c>
      <c r="I49" s="23">
        <f>ROUND(I30*I7,2)</f>
        <v>143073.02</v>
      </c>
      <c r="J49" s="23">
        <f>ROUND(J30*J7,2)</f>
        <v>360338.53</v>
      </c>
      <c r="K49" s="23">
        <f t="shared" si="14"/>
        <v>5090505.589999999</v>
      </c>
    </row>
    <row r="50" spans="1:11" ht="17.25" customHeight="1">
      <c r="A50" s="34" t="s">
        <v>45</v>
      </c>
      <c r="B50" s="19">
        <v>0</v>
      </c>
      <c r="C50" s="23">
        <f>ROUND(C31*C7,2)</f>
        <v>1589.6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1589.6</v>
      </c>
    </row>
    <row r="51" spans="1:11" ht="17.25" customHeight="1">
      <c r="A51" s="66" t="s">
        <v>106</v>
      </c>
      <c r="B51" s="67">
        <f aca="true" t="shared" si="16" ref="B51:H51">ROUND(B32*B7,2)</f>
        <v>-867.23</v>
      </c>
      <c r="C51" s="67">
        <f t="shared" si="16"/>
        <v>-1129.8</v>
      </c>
      <c r="D51" s="67">
        <f t="shared" si="16"/>
        <v>-1273.71</v>
      </c>
      <c r="E51" s="67">
        <f t="shared" si="16"/>
        <v>-645.99</v>
      </c>
      <c r="F51" s="67">
        <f t="shared" si="16"/>
        <v>-1109.64</v>
      </c>
      <c r="G51" s="67">
        <f t="shared" si="16"/>
        <v>-1520.66</v>
      </c>
      <c r="H51" s="67">
        <f t="shared" si="16"/>
        <v>-636.18</v>
      </c>
      <c r="I51" s="19">
        <v>0</v>
      </c>
      <c r="J51" s="19">
        <v>0</v>
      </c>
      <c r="K51" s="67">
        <f>SUM(B51:J51)</f>
        <v>-7183.21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32345.68</v>
      </c>
      <c r="I53" s="31">
        <f>+I35</f>
        <v>0</v>
      </c>
      <c r="J53" s="31">
        <f>+J35</f>
        <v>0</v>
      </c>
      <c r="K53" s="23">
        <f t="shared" si="14"/>
        <v>32345.68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18665.22</v>
      </c>
      <c r="C57" s="36">
        <v>23477.84</v>
      </c>
      <c r="D57" s="36">
        <v>25422.53</v>
      </c>
      <c r="E57" s="36">
        <v>22389.89</v>
      </c>
      <c r="F57" s="36">
        <v>23430.83</v>
      </c>
      <c r="G57" s="36">
        <v>29535.27</v>
      </c>
      <c r="H57" s="36">
        <v>20026.4</v>
      </c>
      <c r="I57" s="19">
        <v>0</v>
      </c>
      <c r="J57" s="36">
        <v>14005.93</v>
      </c>
      <c r="K57" s="36">
        <f t="shared" si="14"/>
        <v>176953.90999999997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-73932.8</v>
      </c>
      <c r="C61" s="35">
        <f t="shared" si="17"/>
        <v>-99488.43000000001</v>
      </c>
      <c r="D61" s="35">
        <f t="shared" si="17"/>
        <v>-96264.78</v>
      </c>
      <c r="E61" s="35">
        <f t="shared" si="17"/>
        <v>-56749.2</v>
      </c>
      <c r="F61" s="35">
        <f t="shared" si="17"/>
        <v>-77040.82999999999</v>
      </c>
      <c r="G61" s="35">
        <f t="shared" si="17"/>
        <v>-98268.64</v>
      </c>
      <c r="H61" s="35">
        <f t="shared" si="17"/>
        <v>-65071.2</v>
      </c>
      <c r="I61" s="35">
        <f t="shared" si="17"/>
        <v>-14443.689999999999</v>
      </c>
      <c r="J61" s="35">
        <f t="shared" si="17"/>
        <v>-43821.6</v>
      </c>
      <c r="K61" s="35">
        <f>SUM(B61:J61)</f>
        <v>-625081.1699999999</v>
      </c>
    </row>
    <row r="62" spans="1:11" ht="18.75" customHeight="1">
      <c r="A62" s="16" t="s">
        <v>75</v>
      </c>
      <c r="B62" s="35">
        <f aca="true" t="shared" si="18" ref="B62:J62">B63+B64+B65+B66+B67+B68</f>
        <v>-73932.8</v>
      </c>
      <c r="C62" s="35">
        <f t="shared" si="18"/>
        <v>-99411.8</v>
      </c>
      <c r="D62" s="35">
        <f t="shared" si="18"/>
        <v>-94076.6</v>
      </c>
      <c r="E62" s="35">
        <f t="shared" si="18"/>
        <v>-56749.2</v>
      </c>
      <c r="F62" s="35">
        <f t="shared" si="18"/>
        <v>-76619.4</v>
      </c>
      <c r="G62" s="35">
        <f t="shared" si="18"/>
        <v>-97762.6</v>
      </c>
      <c r="H62" s="35">
        <f t="shared" si="18"/>
        <v>-65071.2</v>
      </c>
      <c r="I62" s="35">
        <f t="shared" si="18"/>
        <v>-11924.4</v>
      </c>
      <c r="J62" s="35">
        <f t="shared" si="18"/>
        <v>-43821.6</v>
      </c>
      <c r="K62" s="35">
        <f aca="true" t="shared" si="19" ref="K62:K91">SUM(B62:J62)</f>
        <v>-619369.6</v>
      </c>
    </row>
    <row r="63" spans="1:11" ht="18.75" customHeight="1">
      <c r="A63" s="12" t="s">
        <v>76</v>
      </c>
      <c r="B63" s="35">
        <f>-ROUND(B9*$D$3,2)</f>
        <v>-73932.8</v>
      </c>
      <c r="C63" s="35">
        <f aca="true" t="shared" si="20" ref="C63:J63">-ROUND(C9*$D$3,2)</f>
        <v>-99411.8</v>
      </c>
      <c r="D63" s="35">
        <f t="shared" si="20"/>
        <v>-94076.6</v>
      </c>
      <c r="E63" s="35">
        <f t="shared" si="20"/>
        <v>-56749.2</v>
      </c>
      <c r="F63" s="35">
        <f t="shared" si="20"/>
        <v>-76619.4</v>
      </c>
      <c r="G63" s="35">
        <f t="shared" si="20"/>
        <v>-97762.6</v>
      </c>
      <c r="H63" s="35">
        <f t="shared" si="20"/>
        <v>-65071.2</v>
      </c>
      <c r="I63" s="35">
        <f t="shared" si="20"/>
        <v>-11924.4</v>
      </c>
      <c r="J63" s="35">
        <f t="shared" si="20"/>
        <v>-43821.6</v>
      </c>
      <c r="K63" s="35">
        <f t="shared" si="19"/>
        <v>-619369.6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19">
        <v>0</v>
      </c>
      <c r="C69" s="67">
        <f aca="true" t="shared" si="21" ref="B69:J69">SUM(C70:C99)</f>
        <v>-76.63</v>
      </c>
      <c r="D69" s="67">
        <f t="shared" si="21"/>
        <v>-2188.1800000000003</v>
      </c>
      <c r="E69" s="19">
        <v>0</v>
      </c>
      <c r="F69" s="67">
        <f t="shared" si="21"/>
        <v>-421.43</v>
      </c>
      <c r="G69" s="67">
        <f t="shared" si="21"/>
        <v>-506.04</v>
      </c>
      <c r="H69" s="19">
        <v>0</v>
      </c>
      <c r="I69" s="67">
        <f t="shared" si="21"/>
        <v>-2519.29</v>
      </c>
      <c r="J69" s="19">
        <v>0</v>
      </c>
      <c r="K69" s="67">
        <f t="shared" si="19"/>
        <v>-5711.57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-1182.14</v>
      </c>
      <c r="E72" s="19">
        <v>0</v>
      </c>
      <c r="F72" s="35">
        <v>-421.43</v>
      </c>
      <c r="G72" s="19">
        <v>0</v>
      </c>
      <c r="H72" s="19">
        <v>0</v>
      </c>
      <c r="I72" s="47">
        <v>-2519.29</v>
      </c>
      <c r="J72" s="19">
        <v>0</v>
      </c>
      <c r="K72" s="67">
        <f t="shared" si="19"/>
        <v>-4122.860000000001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35">
        <v>-1000</v>
      </c>
      <c r="E84" s="19">
        <v>0</v>
      </c>
      <c r="F84" s="19">
        <v>0</v>
      </c>
      <c r="G84" s="35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449935.95000000007</v>
      </c>
      <c r="C104" s="24">
        <f t="shared" si="22"/>
        <v>645361.9399999998</v>
      </c>
      <c r="D104" s="24">
        <f t="shared" si="22"/>
        <v>825764.9</v>
      </c>
      <c r="E104" s="24">
        <f t="shared" si="22"/>
        <v>388190.67000000004</v>
      </c>
      <c r="F104" s="24">
        <f t="shared" si="22"/>
        <v>645997.4199999999</v>
      </c>
      <c r="G104" s="24">
        <f t="shared" si="22"/>
        <v>906304.8099999999</v>
      </c>
      <c r="H104" s="24">
        <f t="shared" si="22"/>
        <v>384545.72</v>
      </c>
      <c r="I104" s="24">
        <f>+I105+I106</f>
        <v>129695.05</v>
      </c>
      <c r="J104" s="24">
        <f>+J105+J106</f>
        <v>332739.9</v>
      </c>
      <c r="K104" s="48">
        <f>SUM(B104:J104)</f>
        <v>4708536.36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431270.73000000004</v>
      </c>
      <c r="C105" s="24">
        <f t="shared" si="23"/>
        <v>621884.0999999999</v>
      </c>
      <c r="D105" s="24">
        <f t="shared" si="23"/>
        <v>800342.37</v>
      </c>
      <c r="E105" s="24">
        <f t="shared" si="23"/>
        <v>365800.78</v>
      </c>
      <c r="F105" s="24">
        <f t="shared" si="23"/>
        <v>622566.59</v>
      </c>
      <c r="G105" s="24">
        <f t="shared" si="23"/>
        <v>876769.5399999999</v>
      </c>
      <c r="H105" s="24">
        <f t="shared" si="23"/>
        <v>364519.31999999995</v>
      </c>
      <c r="I105" s="24">
        <f t="shared" si="23"/>
        <v>129695.05</v>
      </c>
      <c r="J105" s="24">
        <f t="shared" si="23"/>
        <v>318733.97000000003</v>
      </c>
      <c r="K105" s="48">
        <f>SUM(B105:J105)</f>
        <v>4531582.449999999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18665.22</v>
      </c>
      <c r="C106" s="24">
        <f t="shared" si="24"/>
        <v>23477.84</v>
      </c>
      <c r="D106" s="24">
        <f t="shared" si="24"/>
        <v>25422.53</v>
      </c>
      <c r="E106" s="24">
        <f t="shared" si="24"/>
        <v>22389.89</v>
      </c>
      <c r="F106" s="24">
        <f t="shared" si="24"/>
        <v>23430.83</v>
      </c>
      <c r="G106" s="24">
        <f t="shared" si="24"/>
        <v>29535.27</v>
      </c>
      <c r="H106" s="24">
        <f t="shared" si="24"/>
        <v>20026.4</v>
      </c>
      <c r="I106" s="19">
        <f t="shared" si="24"/>
        <v>0</v>
      </c>
      <c r="J106" s="24">
        <f t="shared" si="24"/>
        <v>14005.93</v>
      </c>
      <c r="K106" s="48">
        <f>SUM(B106:J106)</f>
        <v>176953.90999999997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4708536.38</v>
      </c>
      <c r="L112" s="54"/>
    </row>
    <row r="113" spans="1:11" ht="18.75" customHeight="1">
      <c r="A113" s="26" t="s">
        <v>71</v>
      </c>
      <c r="B113" s="27">
        <v>58538.53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58538.53</v>
      </c>
    </row>
    <row r="114" spans="1:11" ht="18.75" customHeight="1">
      <c r="A114" s="26" t="s">
        <v>72</v>
      </c>
      <c r="B114" s="27">
        <v>391397.43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391397.43</v>
      </c>
    </row>
    <row r="115" spans="1:11" ht="18.75" customHeight="1">
      <c r="A115" s="26" t="s">
        <v>73</v>
      </c>
      <c r="B115" s="40">
        <v>0</v>
      </c>
      <c r="C115" s="27">
        <f>+C104</f>
        <v>645361.9399999998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645361.9399999998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825764.9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825764.9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388190.67000000004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388190.67000000004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123077.21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123077.21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229584.17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229584.17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38768.56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38768.56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254567.48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254567.48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268034.24</v>
      </c>
      <c r="H122" s="40">
        <v>0</v>
      </c>
      <c r="I122" s="40">
        <v>0</v>
      </c>
      <c r="J122" s="40">
        <v>0</v>
      </c>
      <c r="K122" s="41">
        <f t="shared" si="25"/>
        <v>268034.24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26801.78</v>
      </c>
      <c r="H123" s="40">
        <v>0</v>
      </c>
      <c r="I123" s="40">
        <v>0</v>
      </c>
      <c r="J123" s="40">
        <v>0</v>
      </c>
      <c r="K123" s="41">
        <f t="shared" si="25"/>
        <v>26801.78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128832.86</v>
      </c>
      <c r="H124" s="40">
        <v>0</v>
      </c>
      <c r="I124" s="40">
        <v>0</v>
      </c>
      <c r="J124" s="40">
        <v>0</v>
      </c>
      <c r="K124" s="41">
        <f t="shared" si="25"/>
        <v>128832.86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122544.21</v>
      </c>
      <c r="H125" s="40">
        <v>0</v>
      </c>
      <c r="I125" s="40">
        <v>0</v>
      </c>
      <c r="J125" s="40">
        <v>0</v>
      </c>
      <c r="K125" s="41">
        <f t="shared" si="25"/>
        <v>122544.21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360091.73</v>
      </c>
      <c r="H126" s="40">
        <v>0</v>
      </c>
      <c r="I126" s="40">
        <v>0</v>
      </c>
      <c r="J126" s="40">
        <v>0</v>
      </c>
      <c r="K126" s="41">
        <f t="shared" si="25"/>
        <v>360091.73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139058.91</v>
      </c>
      <c r="I127" s="40">
        <v>0</v>
      </c>
      <c r="J127" s="40">
        <v>0</v>
      </c>
      <c r="K127" s="41">
        <f t="shared" si="25"/>
        <v>139058.91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245486.81</v>
      </c>
      <c r="I128" s="40">
        <v>0</v>
      </c>
      <c r="J128" s="40">
        <v>0</v>
      </c>
      <c r="K128" s="41">
        <f t="shared" si="25"/>
        <v>245486.81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129695.05</v>
      </c>
      <c r="J129" s="40">
        <v>0</v>
      </c>
      <c r="K129" s="41">
        <f t="shared" si="25"/>
        <v>129695.05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332739.9</v>
      </c>
      <c r="K130" s="44">
        <f t="shared" si="25"/>
        <v>332739.9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2017-02-15T18:17:27Z</dcterms:modified>
  <cp:category/>
  <cp:version/>
  <cp:contentType/>
  <cp:contentStatus/>
</cp:coreProperties>
</file>