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<sst xmlns="http://schemas.openxmlformats.org/spreadsheetml/2006/main" count="135" uniqueCount="135">
  <si>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</si>
  <si>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</si>
  <si>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</si>
  <si>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</si>
  <si>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</si>
  <si>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</si>
  <si>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</si>
  <si>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</si>
  <si>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</si>
  <si>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</si>
  <si>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</si>
  <si>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</si>
  <si>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</si>
  <si>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</si>
  <si>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</si>
  <si>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</si>
  <si>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</si>
  <si>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</si>
  <si>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</si>
  <si>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</si>
  <si>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</si>
  <si>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</si>
  <si>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</si>
  <si>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</si>
  <si>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</si>
  <si>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</si>
  <si>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</si>
  <si>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</si>
  <si>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</si>
  <si>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</si>
  <si>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</si>
  <si>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</si>
  <si>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</si>
  <si>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</si>
  <si>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</si>
  <si>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</si>
  <si>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</si>
  <si>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</si>
  <si>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</si>
  <si>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</si>
  <si>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</si>
  <si>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</si>
  <si>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</si>
  <si>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</si>
  <si>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</si>
  <si>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</si>
  <si>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</si>
  <si>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</si>
  <si>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</si>
  <si>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</si>
  <si>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</si>
  <si>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</si>
  <si>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</si>
  <si>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</si>
  <si>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</si>
  <si>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</si>
  <si>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</si>
  <si>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</si>
  <si>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</si>
  <si>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</si>
  <si>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</si>
  <si>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</si>
  <si>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</si>
  <si>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</si>
  <si>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</si>
  <si>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</si>
  <si>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</si>
  <si>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</si>
  <si>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</si>
  <si>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</si>
  <si>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</si>
  <si>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</si>
  <si>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</si>
  <si>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</si>
  <si>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</si>
  <si>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</si>
  <si>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</si>
  <si>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</si>
  <si>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</si>
  <si>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</si>
  <si>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</si>
  <si>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</si>
  <si>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</si>
  <si>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</si>
  <si>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</si>
  <si>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</si>
  <si>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</si>
  <si>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</si>
  <si>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</si>
  <si>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</si>
  <si>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</si>
  <si>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</si>
  <si>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</si>
  <si>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</si>
  <si>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</si>
  <si>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</si>
  <si>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</si>
  <si>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</si>
  <si>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</si>
  <si>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</si>
  <si>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</si>
  <si>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</si>
  <si>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</si>
  <si>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</si>
  <si>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</si>
  <si>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</si>
  <si>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</si>
  <si>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</si>
  <si>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</si>
  <si>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</si>
  <si>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</si>
  <si>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</si>
  <si>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</si>
  <si>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</si>
  <si>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</si>
  <si>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</si>
  <si>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</si>
  <si>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</si>
  <si>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</si>
  <si>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</si>
  <si>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</si>
  <si>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</si>
  <si>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</si>
  <si>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</si>
  <si>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</si>
  <si>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</si>
  <si>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</si>
  <si>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</si>
  <si>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</si>
  <si>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</si>
  <si>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</si>
  <si>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</si>
  <si>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</si>
  <si>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04/02/17 - VENCIMENTO 16/02/17</t>
  </si>
  <si>
    <t>Obs: planilha republicada em 02/03/17.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</si>
</sst>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3" fillId="0" borderId="4" xfId="53" applyNumberFormat="1" applyFont="1" applyFill="1" applyBorder="1" applyAlignment="1">
      <alignment horizontal="center" vertical="center"/>
    </xf>
    <xf numFmtId="173" fontId="33" fillId="35" borderId="4" xfId="46" applyNumberFormat="1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15</v>
      </c>
      <c r="B4" s="81" t="s">
        <v>93</v>
      </c>
      <c r="C4" s="82"/>
      <c r="D4" s="82"/>
      <c r="E4" s="82"/>
      <c r="F4" s="82"/>
      <c r="G4" s="82"/>
      <c r="H4" s="82"/>
      <c r="I4" s="82"/>
      <c r="J4" s="83"/>
      <c r="K4" s="80" t="s">
        <v>16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4" t="s">
        <v>92</v>
      </c>
      <c r="J5" s="84" t="s">
        <v>91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28</v>
      </c>
      <c r="B7" s="9">
        <f aca="true" t="shared" si="0" ref="B7:K7">+B8+B20+B24+B27</f>
        <v>327101</v>
      </c>
      <c r="C7" s="9">
        <f t="shared" si="0"/>
        <v>407497</v>
      </c>
      <c r="D7" s="9">
        <f t="shared" si="0"/>
        <v>469033</v>
      </c>
      <c r="E7" s="9">
        <f t="shared" si="0"/>
        <v>264961</v>
      </c>
      <c r="F7" s="9">
        <f t="shared" si="0"/>
        <v>398704</v>
      </c>
      <c r="G7" s="9">
        <f t="shared" si="0"/>
        <v>639463</v>
      </c>
      <c r="H7" s="9">
        <f t="shared" si="0"/>
        <v>252475</v>
      </c>
      <c r="I7" s="9">
        <f t="shared" si="0"/>
        <v>60185</v>
      </c>
      <c r="J7" s="9">
        <f t="shared" si="0"/>
        <v>188867</v>
      </c>
      <c r="K7" s="9">
        <f t="shared" si="0"/>
        <v>3008286</v>
      </c>
      <c r="L7" s="52"/>
    </row>
    <row r="8" spans="1:11" ht="17.25" customHeight="1">
      <c r="A8" s="10" t="s">
        <v>99</v>
      </c>
      <c r="B8" s="11">
        <f>B9+B12+B16</f>
        <v>177664</v>
      </c>
      <c r="C8" s="11">
        <f aca="true" t="shared" si="1" ref="C8:J8">C9+C12+C16</f>
        <v>231140</v>
      </c>
      <c r="D8" s="11">
        <f t="shared" si="1"/>
        <v>250739</v>
      </c>
      <c r="E8" s="11">
        <f t="shared" si="1"/>
        <v>148718</v>
      </c>
      <c r="F8" s="11">
        <f t="shared" si="1"/>
        <v>213100</v>
      </c>
      <c r="G8" s="11">
        <f t="shared" si="1"/>
        <v>342995</v>
      </c>
      <c r="H8" s="11">
        <f t="shared" si="1"/>
        <v>150656</v>
      </c>
      <c r="I8" s="11">
        <f t="shared" si="1"/>
        <v>30340</v>
      </c>
      <c r="J8" s="11">
        <f t="shared" si="1"/>
        <v>101611</v>
      </c>
      <c r="K8" s="11">
        <f>SUM(B8:J8)</f>
        <v>1646963</v>
      </c>
    </row>
    <row r="9" spans="1:11" ht="17.25" customHeight="1">
      <c r="A9" s="15" t="s">
        <v>17</v>
      </c>
      <c r="B9" s="13">
        <f>+B10+B11</f>
        <v>30297</v>
      </c>
      <c r="C9" s="13">
        <f aca="true" t="shared" si="2" ref="C9:J9">+C10+C11</f>
        <v>39946</v>
      </c>
      <c r="D9" s="13">
        <f t="shared" si="2"/>
        <v>39244</v>
      </c>
      <c r="E9" s="13">
        <f t="shared" si="2"/>
        <v>25013</v>
      </c>
      <c r="F9" s="13">
        <f t="shared" si="2"/>
        <v>29379</v>
      </c>
      <c r="G9" s="13">
        <f t="shared" si="2"/>
        <v>36126</v>
      </c>
      <c r="H9" s="13">
        <f t="shared" si="2"/>
        <v>28596</v>
      </c>
      <c r="I9" s="13">
        <f t="shared" si="2"/>
        <v>5956</v>
      </c>
      <c r="J9" s="13">
        <f t="shared" si="2"/>
        <v>14645</v>
      </c>
      <c r="K9" s="11">
        <f>SUM(B9:J9)</f>
        <v>249202</v>
      </c>
    </row>
    <row r="10" spans="1:11" ht="17.25" customHeight="1">
      <c r="A10" s="29" t="s">
        <v>18</v>
      </c>
      <c r="B10" s="13">
        <v>30297</v>
      </c>
      <c r="C10" s="13">
        <v>39946</v>
      </c>
      <c r="D10" s="13">
        <v>39244</v>
      </c>
      <c r="E10" s="13">
        <v>25013</v>
      </c>
      <c r="F10" s="13">
        <v>29379</v>
      </c>
      <c r="G10" s="13">
        <v>36126</v>
      </c>
      <c r="H10" s="13">
        <v>28596</v>
      </c>
      <c r="I10" s="13">
        <v>5956</v>
      </c>
      <c r="J10" s="13">
        <v>14645</v>
      </c>
      <c r="K10" s="11">
        <f>SUM(B10:J10)</f>
        <v>249202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125044</v>
      </c>
      <c r="C12" s="17">
        <f t="shared" si="3"/>
        <v>163767</v>
      </c>
      <c r="D12" s="17">
        <f t="shared" si="3"/>
        <v>180330</v>
      </c>
      <c r="E12" s="17">
        <f t="shared" si="3"/>
        <v>105814</v>
      </c>
      <c r="F12" s="17">
        <f t="shared" si="3"/>
        <v>151892</v>
      </c>
      <c r="G12" s="17">
        <f t="shared" si="3"/>
        <v>251655</v>
      </c>
      <c r="H12" s="17">
        <f t="shared" si="3"/>
        <v>104990</v>
      </c>
      <c r="I12" s="17">
        <f t="shared" si="3"/>
        <v>20456</v>
      </c>
      <c r="J12" s="17">
        <f t="shared" si="3"/>
        <v>74198</v>
      </c>
      <c r="K12" s="11">
        <f aca="true" t="shared" si="4" ref="K12:K27">SUM(B12:J12)</f>
        <v>1178146</v>
      </c>
    </row>
    <row r="13" spans="1:13" ht="17.25" customHeight="1">
      <c r="A13" s="14" t="s">
        <v>20</v>
      </c>
      <c r="B13" s="13">
        <v>63422</v>
      </c>
      <c r="C13" s="13">
        <v>90320</v>
      </c>
      <c r="D13" s="13">
        <v>98977</v>
      </c>
      <c r="E13" s="13">
        <v>57264</v>
      </c>
      <c r="F13" s="13">
        <v>78532</v>
      </c>
      <c r="G13" s="13">
        <v>118640</v>
      </c>
      <c r="H13" s="13">
        <v>51323</v>
      </c>
      <c r="I13" s="13">
        <v>12064</v>
      </c>
      <c r="J13" s="13">
        <v>40397</v>
      </c>
      <c r="K13" s="11">
        <f t="shared" si="4"/>
        <v>610939</v>
      </c>
      <c r="L13" s="52"/>
      <c r="M13" s="53"/>
    </row>
    <row r="14" spans="1:12" ht="17.25" customHeight="1">
      <c r="A14" s="14" t="s">
        <v>21</v>
      </c>
      <c r="B14" s="13">
        <v>60297</v>
      </c>
      <c r="C14" s="13">
        <v>71614</v>
      </c>
      <c r="D14" s="13">
        <v>79779</v>
      </c>
      <c r="E14" s="13">
        <v>47302</v>
      </c>
      <c r="F14" s="13">
        <v>72079</v>
      </c>
      <c r="G14" s="13">
        <v>131110</v>
      </c>
      <c r="H14" s="13">
        <v>52077</v>
      </c>
      <c r="I14" s="13">
        <v>8152</v>
      </c>
      <c r="J14" s="13">
        <v>33294</v>
      </c>
      <c r="K14" s="11">
        <f t="shared" si="4"/>
        <v>555704</v>
      </c>
      <c r="L14" s="52"/>
    </row>
    <row r="15" spans="1:11" ht="17.25" customHeight="1">
      <c r="A15" s="14" t="s">
        <v>22</v>
      </c>
      <c r="B15" s="13">
        <v>1325</v>
      </c>
      <c r="C15" s="13">
        <v>1833</v>
      </c>
      <c r="D15" s="13">
        <v>1574</v>
      </c>
      <c r="E15" s="13">
        <v>1248</v>
      </c>
      <c r="F15" s="13">
        <v>1281</v>
      </c>
      <c r="G15" s="13">
        <v>1905</v>
      </c>
      <c r="H15" s="13">
        <v>1590</v>
      </c>
      <c r="I15" s="13">
        <v>240</v>
      </c>
      <c r="J15" s="13">
        <v>507</v>
      </c>
      <c r="K15" s="11">
        <f t="shared" si="4"/>
        <v>11503</v>
      </c>
    </row>
    <row r="16" spans="1:11" ht="17.25" customHeight="1">
      <c r="A16" s="15" t="s">
        <v>95</v>
      </c>
      <c r="B16" s="13">
        <f>B17+B18+B19</f>
        <v>22323</v>
      </c>
      <c r="C16" s="13">
        <f aca="true" t="shared" si="5" ref="C16:J16">C17+C18+C19</f>
        <v>27427</v>
      </c>
      <c r="D16" s="13">
        <f t="shared" si="5"/>
        <v>31165</v>
      </c>
      <c r="E16" s="13">
        <f t="shared" si="5"/>
        <v>17891</v>
      </c>
      <c r="F16" s="13">
        <f t="shared" si="5"/>
        <v>31829</v>
      </c>
      <c r="G16" s="13">
        <f t="shared" si="5"/>
        <v>55214</v>
      </c>
      <c r="H16" s="13">
        <f t="shared" si="5"/>
        <v>17070</v>
      </c>
      <c r="I16" s="13">
        <f t="shared" si="5"/>
        <v>3928</v>
      </c>
      <c r="J16" s="13">
        <f t="shared" si="5"/>
        <v>12768</v>
      </c>
      <c r="K16" s="11">
        <f t="shared" si="4"/>
        <v>219615</v>
      </c>
    </row>
    <row r="17" spans="1:11" ht="17.25" customHeight="1">
      <c r="A17" s="14" t="s">
        <v>96</v>
      </c>
      <c r="B17" s="13">
        <v>14381</v>
      </c>
      <c r="C17" s="13">
        <v>18892</v>
      </c>
      <c r="D17" s="13">
        <v>20198</v>
      </c>
      <c r="E17" s="13">
        <v>11597</v>
      </c>
      <c r="F17" s="13">
        <v>21044</v>
      </c>
      <c r="G17" s="13">
        <v>34405</v>
      </c>
      <c r="H17" s="13">
        <v>11113</v>
      </c>
      <c r="I17" s="13">
        <v>2731</v>
      </c>
      <c r="J17" s="13">
        <v>8109</v>
      </c>
      <c r="K17" s="11">
        <f t="shared" si="4"/>
        <v>142470</v>
      </c>
    </row>
    <row r="18" spans="1:11" ht="17.25" customHeight="1">
      <c r="A18" s="14" t="s">
        <v>97</v>
      </c>
      <c r="B18" s="13">
        <v>7929</v>
      </c>
      <c r="C18" s="13">
        <v>8503</v>
      </c>
      <c r="D18" s="13">
        <v>10955</v>
      </c>
      <c r="E18" s="13">
        <v>6283</v>
      </c>
      <c r="F18" s="13">
        <v>10769</v>
      </c>
      <c r="G18" s="13">
        <v>20779</v>
      </c>
      <c r="H18" s="13">
        <v>5935</v>
      </c>
      <c r="I18" s="13">
        <v>1196</v>
      </c>
      <c r="J18" s="13">
        <v>4656</v>
      </c>
      <c r="K18" s="11">
        <f t="shared" si="4"/>
        <v>77005</v>
      </c>
    </row>
    <row r="19" spans="1:11" ht="17.25" customHeight="1">
      <c r="A19" s="14" t="s">
        <v>98</v>
      </c>
      <c r="B19" s="13">
        <v>13</v>
      </c>
      <c r="C19" s="13">
        <v>32</v>
      </c>
      <c r="D19" s="13">
        <v>12</v>
      </c>
      <c r="E19" s="13">
        <v>11</v>
      </c>
      <c r="F19" s="13">
        <v>16</v>
      </c>
      <c r="G19" s="13">
        <v>30</v>
      </c>
      <c r="H19" s="13">
        <v>22</v>
      </c>
      <c r="I19" s="13">
        <v>1</v>
      </c>
      <c r="J19" s="13">
        <v>3</v>
      </c>
      <c r="K19" s="11">
        <f t="shared" si="4"/>
        <v>140</v>
      </c>
    </row>
    <row r="20" spans="1:11" ht="17.25" customHeight="1">
      <c r="A20" s="16" t="s">
        <v>23</v>
      </c>
      <c r="B20" s="11">
        <f>+B21+B22+B23</f>
        <v>95622</v>
      </c>
      <c r="C20" s="11">
        <f aca="true" t="shared" si="6" ref="C20:J20">+C21+C22+C23</f>
        <v>103682</v>
      </c>
      <c r="D20" s="11">
        <f t="shared" si="6"/>
        <v>131332</v>
      </c>
      <c r="E20" s="11">
        <f t="shared" si="6"/>
        <v>69055</v>
      </c>
      <c r="F20" s="11">
        <f t="shared" si="6"/>
        <v>124863</v>
      </c>
      <c r="G20" s="11">
        <f t="shared" si="6"/>
        <v>219878</v>
      </c>
      <c r="H20" s="11">
        <f t="shared" si="6"/>
        <v>66561</v>
      </c>
      <c r="I20" s="11">
        <f t="shared" si="6"/>
        <v>16900</v>
      </c>
      <c r="J20" s="11">
        <f t="shared" si="6"/>
        <v>49091</v>
      </c>
      <c r="K20" s="11">
        <f t="shared" si="4"/>
        <v>876984</v>
      </c>
    </row>
    <row r="21" spans="1:12" ht="17.25" customHeight="1">
      <c r="A21" s="12" t="s">
        <v>24</v>
      </c>
      <c r="B21" s="13">
        <v>52425</v>
      </c>
      <c r="C21" s="13">
        <v>62906</v>
      </c>
      <c r="D21" s="13">
        <v>78607</v>
      </c>
      <c r="E21" s="13">
        <v>40760</v>
      </c>
      <c r="F21" s="13">
        <v>69638</v>
      </c>
      <c r="G21" s="13">
        <v>109391</v>
      </c>
      <c r="H21" s="13">
        <v>36176</v>
      </c>
      <c r="I21" s="13">
        <v>10841</v>
      </c>
      <c r="J21" s="13">
        <v>28499</v>
      </c>
      <c r="K21" s="11">
        <f t="shared" si="4"/>
        <v>489243</v>
      </c>
      <c r="L21" s="52"/>
    </row>
    <row r="22" spans="1:12" ht="17.25" customHeight="1">
      <c r="A22" s="12" t="s">
        <v>25</v>
      </c>
      <c r="B22" s="13">
        <v>42517</v>
      </c>
      <c r="C22" s="13">
        <v>40013</v>
      </c>
      <c r="D22" s="13">
        <v>51963</v>
      </c>
      <c r="E22" s="13">
        <v>27791</v>
      </c>
      <c r="F22" s="13">
        <v>54559</v>
      </c>
      <c r="G22" s="13">
        <v>109405</v>
      </c>
      <c r="H22" s="13">
        <v>29818</v>
      </c>
      <c r="I22" s="13">
        <v>5930</v>
      </c>
      <c r="J22" s="13">
        <v>20375</v>
      </c>
      <c r="K22" s="11">
        <f t="shared" si="4"/>
        <v>382371</v>
      </c>
      <c r="L22" s="52"/>
    </row>
    <row r="23" spans="1:11" ht="17.25" customHeight="1">
      <c r="A23" s="12" t="s">
        <v>26</v>
      </c>
      <c r="B23" s="13">
        <v>680</v>
      </c>
      <c r="C23" s="13">
        <v>763</v>
      </c>
      <c r="D23" s="13">
        <v>762</v>
      </c>
      <c r="E23" s="13">
        <v>504</v>
      </c>
      <c r="F23" s="13">
        <v>666</v>
      </c>
      <c r="G23" s="13">
        <v>1082</v>
      </c>
      <c r="H23" s="13">
        <v>567</v>
      </c>
      <c r="I23" s="13">
        <v>129</v>
      </c>
      <c r="J23" s="13">
        <v>217</v>
      </c>
      <c r="K23" s="11">
        <f t="shared" si="4"/>
        <v>5370</v>
      </c>
    </row>
    <row r="24" spans="1:11" ht="17.25" customHeight="1">
      <c r="A24" s="16" t="s">
        <v>27</v>
      </c>
      <c r="B24" s="13">
        <f>+B25+B26</f>
        <v>53815</v>
      </c>
      <c r="C24" s="13">
        <f aca="true" t="shared" si="7" ref="C24:J24">+C25+C26</f>
        <v>72675</v>
      </c>
      <c r="D24" s="13">
        <f t="shared" si="7"/>
        <v>86962</v>
      </c>
      <c r="E24" s="13">
        <f t="shared" si="7"/>
        <v>47188</v>
      </c>
      <c r="F24" s="13">
        <f t="shared" si="7"/>
        <v>60741</v>
      </c>
      <c r="G24" s="13">
        <f t="shared" si="7"/>
        <v>76590</v>
      </c>
      <c r="H24" s="13">
        <f t="shared" si="7"/>
        <v>33414</v>
      </c>
      <c r="I24" s="13">
        <f t="shared" si="7"/>
        <v>12945</v>
      </c>
      <c r="J24" s="13">
        <f t="shared" si="7"/>
        <v>38165</v>
      </c>
      <c r="K24" s="11">
        <f t="shared" si="4"/>
        <v>482495</v>
      </c>
    </row>
    <row r="25" spans="1:12" ht="17.25" customHeight="1">
      <c r="A25" s="12" t="s">
        <v>131</v>
      </c>
      <c r="B25" s="13">
        <v>42614</v>
      </c>
      <c r="C25" s="13">
        <v>59114</v>
      </c>
      <c r="D25" s="13">
        <v>71465</v>
      </c>
      <c r="E25" s="13">
        <v>39138</v>
      </c>
      <c r="F25" s="13">
        <v>49397</v>
      </c>
      <c r="G25" s="13">
        <v>62082</v>
      </c>
      <c r="H25" s="13">
        <v>27564</v>
      </c>
      <c r="I25" s="13">
        <v>11180</v>
      </c>
      <c r="J25" s="13">
        <v>31119</v>
      </c>
      <c r="K25" s="11">
        <f t="shared" si="4"/>
        <v>393673</v>
      </c>
      <c r="L25" s="52"/>
    </row>
    <row r="26" spans="1:12" ht="17.25" customHeight="1">
      <c r="A26" s="12" t="s">
        <v>132</v>
      </c>
      <c r="B26" s="13">
        <v>11201</v>
      </c>
      <c r="C26" s="13">
        <v>13561</v>
      </c>
      <c r="D26" s="13">
        <v>15497</v>
      </c>
      <c r="E26" s="13">
        <v>8050</v>
      </c>
      <c r="F26" s="13">
        <v>11344</v>
      </c>
      <c r="G26" s="13">
        <v>14508</v>
      </c>
      <c r="H26" s="13">
        <v>5850</v>
      </c>
      <c r="I26" s="13">
        <v>1765</v>
      </c>
      <c r="J26" s="13">
        <v>7046</v>
      </c>
      <c r="K26" s="11">
        <f t="shared" si="4"/>
        <v>88822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1844</v>
      </c>
      <c r="I27" s="11">
        <v>0</v>
      </c>
      <c r="J27" s="11">
        <v>0</v>
      </c>
      <c r="K27" s="11">
        <f t="shared" si="4"/>
        <v>1844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29478.48</v>
      </c>
      <c r="I35" s="19">
        <v>0</v>
      </c>
      <c r="J35" s="19">
        <v>0</v>
      </c>
      <c r="K35" s="23">
        <f>SUM(B35:J35)</f>
        <v>29478.48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930004.2400000001</v>
      </c>
      <c r="C47" s="22">
        <f aca="true" t="shared" si="12" ref="C47:H47">+C48+C57</f>
        <v>1293956.8800000001</v>
      </c>
      <c r="D47" s="22">
        <f t="shared" si="12"/>
        <v>1670891.01</v>
      </c>
      <c r="E47" s="22">
        <f t="shared" si="12"/>
        <v>813225.0700000001</v>
      </c>
      <c r="F47" s="22">
        <f t="shared" si="12"/>
        <v>1201260.9400000002</v>
      </c>
      <c r="G47" s="22">
        <f t="shared" si="12"/>
        <v>1623856.7300000002</v>
      </c>
      <c r="H47" s="22">
        <f t="shared" si="12"/>
        <v>771637.53</v>
      </c>
      <c r="I47" s="22">
        <f>+I48+I57</f>
        <v>305078.20999999996</v>
      </c>
      <c r="J47" s="22">
        <f>+J48+J57</f>
        <v>582389.5800000001</v>
      </c>
      <c r="K47" s="22">
        <f>SUM(B47:J47)</f>
        <v>9192300.190000001</v>
      </c>
    </row>
    <row r="48" spans="1:11" ht="17.25" customHeight="1">
      <c r="A48" s="16" t="s">
        <v>113</v>
      </c>
      <c r="B48" s="23">
        <f>SUM(B49:B56)</f>
        <v>911339.0200000001</v>
      </c>
      <c r="C48" s="23">
        <f aca="true" t="shared" si="13" ref="C48:J48">SUM(C49:C56)</f>
        <v>1270479.04</v>
      </c>
      <c r="D48" s="23">
        <f t="shared" si="13"/>
        <v>1645468.48</v>
      </c>
      <c r="E48" s="23">
        <f t="shared" si="13"/>
        <v>790835.18</v>
      </c>
      <c r="F48" s="23">
        <f t="shared" si="13"/>
        <v>1177830.11</v>
      </c>
      <c r="G48" s="23">
        <f t="shared" si="13"/>
        <v>1594321.4600000002</v>
      </c>
      <c r="H48" s="23">
        <f t="shared" si="13"/>
        <v>751611.13</v>
      </c>
      <c r="I48" s="23">
        <f t="shared" si="13"/>
        <v>305078.20999999996</v>
      </c>
      <c r="J48" s="23">
        <f t="shared" si="13"/>
        <v>568383.65</v>
      </c>
      <c r="K48" s="23">
        <f aca="true" t="shared" si="14" ref="K48:K57">SUM(B48:J48)</f>
        <v>9015346.28</v>
      </c>
    </row>
    <row r="49" spans="1:11" ht="17.25" customHeight="1">
      <c r="A49" s="34" t="s">
        <v>44</v>
      </c>
      <c r="B49" s="23">
        <f aca="true" t="shared" si="15" ref="B49:H49">ROUND(B30*B7,2)</f>
        <v>908817.42</v>
      </c>
      <c r="C49" s="23">
        <f t="shared" si="15"/>
        <v>1263892.7</v>
      </c>
      <c r="D49" s="23">
        <f t="shared" si="15"/>
        <v>1641427.89</v>
      </c>
      <c r="E49" s="23">
        <f t="shared" si="15"/>
        <v>788603.42</v>
      </c>
      <c r="F49" s="23">
        <f t="shared" si="15"/>
        <v>1174422.5</v>
      </c>
      <c r="G49" s="23">
        <f t="shared" si="15"/>
        <v>1589385.29</v>
      </c>
      <c r="H49" s="23">
        <f t="shared" si="15"/>
        <v>719579</v>
      </c>
      <c r="I49" s="23">
        <f>ROUND(I30*I7,2)</f>
        <v>304012.49</v>
      </c>
      <c r="J49" s="23">
        <f>ROUND(J30*J7,2)</f>
        <v>566166.61</v>
      </c>
      <c r="K49" s="23">
        <f t="shared" si="14"/>
        <v>8956307.319999998</v>
      </c>
    </row>
    <row r="50" spans="1:11" ht="17.25" customHeight="1">
      <c r="A50" s="34" t="s">
        <v>45</v>
      </c>
      <c r="B50" s="19">
        <v>0</v>
      </c>
      <c r="C50" s="23">
        <f>ROUND(C31*C7,2)</f>
        <v>2809.36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2809.36</v>
      </c>
    </row>
    <row r="51" spans="1:11" ht="17.25" customHeight="1">
      <c r="A51" s="66" t="s">
        <v>106</v>
      </c>
      <c r="B51" s="67">
        <f aca="true" t="shared" si="16" ref="B51:H51">ROUND(B32*B7,2)</f>
        <v>-1570.08</v>
      </c>
      <c r="C51" s="67">
        <f t="shared" si="16"/>
        <v>-1996.74</v>
      </c>
      <c r="D51" s="67">
        <f t="shared" si="16"/>
        <v>-2345.17</v>
      </c>
      <c r="E51" s="67">
        <f t="shared" si="16"/>
        <v>-1213.64</v>
      </c>
      <c r="F51" s="67">
        <f t="shared" si="16"/>
        <v>-1873.91</v>
      </c>
      <c r="G51" s="67">
        <f t="shared" si="16"/>
        <v>-2493.91</v>
      </c>
      <c r="H51" s="67">
        <f t="shared" si="16"/>
        <v>-1161.39</v>
      </c>
      <c r="I51" s="19">
        <v>0</v>
      </c>
      <c r="J51" s="19">
        <v>0</v>
      </c>
      <c r="K51" s="67">
        <f>SUM(B51:J51)</f>
        <v>-12654.84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29478.48</v>
      </c>
      <c r="I53" s="31">
        <f>+I35</f>
        <v>0</v>
      </c>
      <c r="J53" s="31">
        <f>+J35</f>
        <v>0</v>
      </c>
      <c r="K53" s="23">
        <f t="shared" si="14"/>
        <v>29478.48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23430.83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176953.90999999997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-115128.6</v>
      </c>
      <c r="C61" s="35">
        <f t="shared" si="17"/>
        <v>-151871.43</v>
      </c>
      <c r="D61" s="35">
        <f t="shared" si="17"/>
        <v>-151315.38</v>
      </c>
      <c r="E61" s="35">
        <f t="shared" si="17"/>
        <v>-95049.4</v>
      </c>
      <c r="F61" s="35">
        <f t="shared" si="17"/>
        <v>-112061.62999999999</v>
      </c>
      <c r="G61" s="35">
        <f t="shared" si="17"/>
        <v>-137784.84</v>
      </c>
      <c r="H61" s="35">
        <f t="shared" si="17"/>
        <v>-108664.8</v>
      </c>
      <c r="I61" s="35">
        <f t="shared" si="17"/>
        <v>-25152.09</v>
      </c>
      <c r="J61" s="35">
        <f t="shared" si="17"/>
        <v>-55651</v>
      </c>
      <c r="K61" s="35">
        <f>SUM(B61:J61)</f>
        <v>-952679.17</v>
      </c>
    </row>
    <row r="62" spans="1:11" ht="18.75" customHeight="1">
      <c r="A62" s="16" t="s">
        <v>75</v>
      </c>
      <c r="B62" s="35">
        <f aca="true" t="shared" si="18" ref="B62:J62">B63+B64+B65+B66+B67+B68</f>
        <v>-115128.6</v>
      </c>
      <c r="C62" s="35">
        <f t="shared" si="18"/>
        <v>-151794.8</v>
      </c>
      <c r="D62" s="35">
        <f t="shared" si="18"/>
        <v>-149127.2</v>
      </c>
      <c r="E62" s="35">
        <f t="shared" si="18"/>
        <v>-95049.4</v>
      </c>
      <c r="F62" s="35">
        <f t="shared" si="18"/>
        <v>-111640.2</v>
      </c>
      <c r="G62" s="35">
        <f t="shared" si="18"/>
        <v>-137278.8</v>
      </c>
      <c r="H62" s="35">
        <f t="shared" si="18"/>
        <v>-108664.8</v>
      </c>
      <c r="I62" s="35">
        <f t="shared" si="18"/>
        <v>-22632.8</v>
      </c>
      <c r="J62" s="35">
        <f t="shared" si="18"/>
        <v>-55651</v>
      </c>
      <c r="K62" s="35">
        <f aca="true" t="shared" si="19" ref="K62:K91">SUM(B62:J62)</f>
        <v>-946967.6000000001</v>
      </c>
    </row>
    <row r="63" spans="1:11" ht="18.75" customHeight="1">
      <c r="A63" s="12" t="s">
        <v>76</v>
      </c>
      <c r="B63" s="35">
        <f>-ROUND(B9*$D$3,2)</f>
        <v>-115128.6</v>
      </c>
      <c r="C63" s="35">
        <f aca="true" t="shared" si="20" ref="C63:J63">-ROUND(C9*$D$3,2)</f>
        <v>-151794.8</v>
      </c>
      <c r="D63" s="35">
        <f t="shared" si="20"/>
        <v>-149127.2</v>
      </c>
      <c r="E63" s="35">
        <f t="shared" si="20"/>
        <v>-95049.4</v>
      </c>
      <c r="F63" s="35">
        <f t="shared" si="20"/>
        <v>-111640.2</v>
      </c>
      <c r="G63" s="35">
        <f t="shared" si="20"/>
        <v>-137278.8</v>
      </c>
      <c r="H63" s="35">
        <f t="shared" si="20"/>
        <v>-108664.8</v>
      </c>
      <c r="I63" s="35">
        <f t="shared" si="20"/>
        <v>-22632.8</v>
      </c>
      <c r="J63" s="35">
        <f t="shared" si="20"/>
        <v>-55651</v>
      </c>
      <c r="K63" s="35">
        <f t="shared" si="19"/>
        <v>-946967.6000000001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C69:I69">SUM(C70:C99)</f>
        <v>-76.63</v>
      </c>
      <c r="D69" s="67">
        <f t="shared" si="21"/>
        <v>-2188.1800000000003</v>
      </c>
      <c r="E69" s="19">
        <v>0</v>
      </c>
      <c r="F69" s="67">
        <f t="shared" si="21"/>
        <v>-421.43</v>
      </c>
      <c r="G69" s="67">
        <f t="shared" si="21"/>
        <v>-506.04</v>
      </c>
      <c r="H69" s="19">
        <v>0</v>
      </c>
      <c r="I69" s="67">
        <f t="shared" si="21"/>
        <v>-2519.29</v>
      </c>
      <c r="J69" s="19">
        <v>0</v>
      </c>
      <c r="K69" s="67">
        <f t="shared" si="19"/>
        <v>-5711.57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1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</row>
    <row r="104" spans="1:12" ht="18.75" customHeight="1">
      <c r="A104" s="16" t="s">
        <v>84</v>
      </c>
      <c r="B104" s="24">
        <f aca="true" t="shared" si="22" ref="B104:H104">+B105+B106</f>
        <v>814875.6400000001</v>
      </c>
      <c r="C104" s="24">
        <f t="shared" si="22"/>
        <v>1142085.4500000002</v>
      </c>
      <c r="D104" s="24">
        <f>+D105+D106+D107</f>
        <v>914908.1700000002</v>
      </c>
      <c r="E104" s="24">
        <f t="shared" si="22"/>
        <v>718175.67</v>
      </c>
      <c r="F104" s="24">
        <f t="shared" si="22"/>
        <v>1089199.3100000003</v>
      </c>
      <c r="G104" s="24">
        <f t="shared" si="22"/>
        <v>1486071.8900000001</v>
      </c>
      <c r="H104" s="24">
        <f t="shared" si="22"/>
        <v>662972.73</v>
      </c>
      <c r="I104" s="24">
        <f>+I105+I106</f>
        <v>279926.12</v>
      </c>
      <c r="J104" s="24">
        <f>+J105+J106</f>
        <v>526738.5800000001</v>
      </c>
      <c r="K104" s="35">
        <f>SUM(B104:J104)</f>
        <v>7634953.560000001</v>
      </c>
      <c r="L104" s="76"/>
    </row>
    <row r="105" spans="1:12" ht="18" customHeight="1">
      <c r="A105" s="16" t="s">
        <v>83</v>
      </c>
      <c r="B105" s="24">
        <f aca="true" t="shared" si="23" ref="B105:J105">+B48+B62+B69+B101</f>
        <v>796210.4200000002</v>
      </c>
      <c r="C105" s="24">
        <f t="shared" si="23"/>
        <v>1118607.61</v>
      </c>
      <c r="D105" s="24">
        <f t="shared" si="23"/>
        <v>1494153.1</v>
      </c>
      <c r="E105" s="24">
        <f t="shared" si="23"/>
        <v>695785.78</v>
      </c>
      <c r="F105" s="24">
        <f t="shared" si="23"/>
        <v>1065768.4800000002</v>
      </c>
      <c r="G105" s="24">
        <f t="shared" si="23"/>
        <v>1456536.62</v>
      </c>
      <c r="H105" s="24">
        <f t="shared" si="23"/>
        <v>642946.33</v>
      </c>
      <c r="I105" s="24">
        <f t="shared" si="23"/>
        <v>279926.12</v>
      </c>
      <c r="J105" s="24">
        <f t="shared" si="23"/>
        <v>512732.65</v>
      </c>
      <c r="K105" s="48">
        <f>SUM(B105:J105)</f>
        <v>8062667.110000001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>IF(+D57+D102&lt;0,0,(D57+D102))</f>
        <v>25422.53</v>
      </c>
      <c r="E106" s="24">
        <f t="shared" si="24"/>
        <v>22389.89</v>
      </c>
      <c r="F106" s="24">
        <f t="shared" si="24"/>
        <v>23430.83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176953.90999999997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35">
        <v>-604667.46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35">
        <f>SUM(B107:J107)</f>
        <v>-604667.46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7634953.54</v>
      </c>
      <c r="L112" s="54"/>
    </row>
    <row r="113" spans="1:11" ht="18.75" customHeight="1">
      <c r="A113" s="26" t="s">
        <v>71</v>
      </c>
      <c r="B113" s="27">
        <v>106017.19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106017.19</v>
      </c>
    </row>
    <row r="114" spans="1:11" ht="18.75" customHeight="1">
      <c r="A114" s="26" t="s">
        <v>72</v>
      </c>
      <c r="B114" s="27">
        <v>708858.45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708858.45</v>
      </c>
    </row>
    <row r="115" spans="1:11" ht="18.75" customHeight="1">
      <c r="A115" s="26" t="s">
        <v>73</v>
      </c>
      <c r="B115" s="40">
        <v>0</v>
      </c>
      <c r="C115" s="27">
        <f>+C104</f>
        <v>1142085.4500000002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1142085.4500000002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914908.1700000002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914908.1700000002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718175.67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718175.67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207994.69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207994.69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386521.96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386521.96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58889.93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58889.93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435792.73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435792.73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453123.28</v>
      </c>
      <c r="H122" s="40">
        <v>0</v>
      </c>
      <c r="I122" s="40">
        <v>0</v>
      </c>
      <c r="J122" s="40">
        <v>0</v>
      </c>
      <c r="K122" s="41">
        <f t="shared" si="25"/>
        <v>453123.28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38397.12</v>
      </c>
      <c r="H123" s="40">
        <v>0</v>
      </c>
      <c r="I123" s="40">
        <v>0</v>
      </c>
      <c r="J123" s="40">
        <v>0</v>
      </c>
      <c r="K123" s="41">
        <f t="shared" si="25"/>
        <v>38397.12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215495.56</v>
      </c>
      <c r="H124" s="40">
        <v>0</v>
      </c>
      <c r="I124" s="40">
        <v>0</v>
      </c>
      <c r="J124" s="40">
        <v>0</v>
      </c>
      <c r="K124" s="41">
        <f t="shared" si="25"/>
        <v>215495.56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196730.17</v>
      </c>
      <c r="H125" s="40">
        <v>0</v>
      </c>
      <c r="I125" s="40">
        <v>0</v>
      </c>
      <c r="J125" s="40">
        <v>0</v>
      </c>
      <c r="K125" s="41">
        <f t="shared" si="25"/>
        <v>196730.17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582325.75</v>
      </c>
      <c r="H126" s="40">
        <v>0</v>
      </c>
      <c r="I126" s="40">
        <v>0</v>
      </c>
      <c r="J126" s="40">
        <v>0</v>
      </c>
      <c r="K126" s="41">
        <f t="shared" si="25"/>
        <v>582325.75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239543.22</v>
      </c>
      <c r="I127" s="40">
        <v>0</v>
      </c>
      <c r="J127" s="40">
        <v>0</v>
      </c>
      <c r="K127" s="41">
        <f t="shared" si="25"/>
        <v>239543.22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423429.5</v>
      </c>
      <c r="I128" s="40">
        <v>0</v>
      </c>
      <c r="J128" s="40">
        <v>0</v>
      </c>
      <c r="K128" s="41">
        <f t="shared" si="25"/>
        <v>423429.5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279926.12</v>
      </c>
      <c r="J129" s="40">
        <v>0</v>
      </c>
      <c r="K129" s="41">
        <f t="shared" si="25"/>
        <v>279926.12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526738.58</v>
      </c>
      <c r="K130" s="44">
        <f t="shared" si="25"/>
        <v>526738.58</v>
      </c>
    </row>
    <row r="131" spans="1:11" ht="18.75" customHeight="1">
      <c r="A131" s="86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2017-03-08T14:09:24Z</dcterms:modified>
  <cp:category/>
  <cp:version/>
  <cp:contentType/>
  <cp:contentStatus/>
</cp:coreProperties>
</file>