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<sst xmlns="http://schemas.openxmlformats.org/spreadsheetml/2006/main" count="134" uniqueCount="134">
  <si>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</si>
  <si>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</si>
  <si>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</si>
  <si>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</si>
  <si>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</si>
  <si>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</si>
  <si>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</si>
  <si>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</si>
  <si>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</si>
  <si>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</si>
  <si>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</si>
  <si>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</si>
  <si>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</si>
  <si>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</si>
  <si>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</si>
  <si>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</si>
  <si>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</si>
  <si>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</si>
  <si>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</si>
  <si>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</si>
  <si>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</si>
  <si>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</si>
  <si>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</si>
  <si>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</si>
  <si>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</si>
  <si>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</si>
  <si>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</si>
  <si>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</si>
  <si>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</si>
  <si>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</si>
  <si>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</si>
  <si>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</si>
  <si>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</si>
  <si>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</si>
  <si>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</si>
  <si>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</si>
  <si>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</si>
  <si>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</si>
  <si>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</si>
  <si>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</si>
  <si>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</si>
  <si>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</si>
  <si>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</si>
  <si>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</si>
  <si>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</si>
  <si>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</si>
  <si>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</si>
  <si>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</si>
  <si>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</si>
  <si>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</si>
  <si>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</si>
  <si>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</si>
  <si>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</si>
  <si>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</si>
  <si>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</si>
  <si>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</si>
  <si>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</si>
  <si>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</si>
  <si>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</si>
  <si>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</si>
  <si>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</si>
  <si>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</si>
  <si>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</si>
  <si>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</si>
  <si>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</si>
  <si>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</si>
  <si>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</si>
  <si>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</si>
  <si>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</si>
  <si>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</si>
  <si>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</si>
  <si>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</si>
  <si>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</si>
  <si>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</si>
  <si>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</si>
  <si>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</si>
  <si>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</si>
  <si>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</si>
  <si>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</si>
  <si>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</si>
  <si>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</si>
  <si>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</si>
  <si>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</si>
  <si>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</si>
  <si>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</si>
  <si>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</si>
  <si>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</si>
  <si>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</si>
  <si>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</si>
  <si>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</si>
  <si>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</si>
  <si>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</si>
  <si>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</si>
  <si>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</si>
  <si>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</si>
  <si>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</si>
  <si>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</si>
  <si>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</si>
  <si>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</si>
  <si>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</si>
  <si>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</si>
  <si>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</si>
  <si>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</si>
  <si>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</si>
  <si>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</si>
  <si>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</si>
  <si>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</si>
  <si>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</si>
  <si>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</si>
  <si>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</si>
  <si>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</si>
  <si>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</si>
  <si>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</si>
  <si>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</si>
  <si>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</si>
  <si>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</si>
  <si>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</si>
  <si>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</si>
  <si>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</si>
  <si>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</si>
  <si>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</si>
  <si>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</si>
  <si>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</si>
  <si>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</si>
  <si>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</si>
  <si>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</si>
  <si>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</si>
  <si>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</si>
  <si>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</si>
  <si>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</si>
  <si>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</si>
  <si>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</si>
  <si>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</si>
  <si>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02/02/17 - VENCIMENTO 16/02/17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</si>
</sst>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579732</v>
      </c>
      <c r="C7" s="9">
        <f t="shared" si="0"/>
        <v>708703</v>
      </c>
      <c r="D7" s="9">
        <f t="shared" si="0"/>
        <v>763998</v>
      </c>
      <c r="E7" s="9">
        <f t="shared" si="0"/>
        <v>515951</v>
      </c>
      <c r="F7" s="9">
        <f t="shared" si="0"/>
        <v>709474</v>
      </c>
      <c r="G7" s="9">
        <f t="shared" si="0"/>
        <v>1180864</v>
      </c>
      <c r="H7" s="9">
        <f t="shared" si="0"/>
        <v>531679</v>
      </c>
      <c r="I7" s="9">
        <f t="shared" si="0"/>
        <v>117588</v>
      </c>
      <c r="J7" s="9">
        <f t="shared" si="0"/>
        <v>311631</v>
      </c>
      <c r="K7" s="9">
        <f t="shared" si="0"/>
        <v>5419620</v>
      </c>
      <c r="L7" s="52"/>
    </row>
    <row r="8" spans="1:11" ht="17.25" customHeight="1">
      <c r="A8" s="10" t="s">
        <v>99</v>
      </c>
      <c r="B8" s="11">
        <f>B9+B12+B16</f>
        <v>319681</v>
      </c>
      <c r="C8" s="11">
        <f aca="true" t="shared" si="1" ref="C8:J8">C9+C12+C16</f>
        <v>402236</v>
      </c>
      <c r="D8" s="11">
        <f t="shared" si="1"/>
        <v>404144</v>
      </c>
      <c r="E8" s="11">
        <f t="shared" si="1"/>
        <v>290293</v>
      </c>
      <c r="F8" s="11">
        <f t="shared" si="1"/>
        <v>386015</v>
      </c>
      <c r="G8" s="11">
        <f t="shared" si="1"/>
        <v>636481</v>
      </c>
      <c r="H8" s="11">
        <f t="shared" si="1"/>
        <v>315010</v>
      </c>
      <c r="I8" s="11">
        <f t="shared" si="1"/>
        <v>59342</v>
      </c>
      <c r="J8" s="11">
        <f t="shared" si="1"/>
        <v>165864</v>
      </c>
      <c r="K8" s="11">
        <f>SUM(B8:J8)</f>
        <v>2979066</v>
      </c>
    </row>
    <row r="9" spans="1:11" ht="17.25" customHeight="1">
      <c r="A9" s="15" t="s">
        <v>17</v>
      </c>
      <c r="B9" s="13">
        <f>+B10+B11</f>
        <v>42895</v>
      </c>
      <c r="C9" s="13">
        <f aca="true" t="shared" si="2" ref="C9:J9">+C10+C11</f>
        <v>55030</v>
      </c>
      <c r="D9" s="13">
        <f t="shared" si="2"/>
        <v>50051</v>
      </c>
      <c r="E9" s="13">
        <f t="shared" si="2"/>
        <v>38846</v>
      </c>
      <c r="F9" s="13">
        <f t="shared" si="2"/>
        <v>46061</v>
      </c>
      <c r="G9" s="13">
        <f t="shared" si="2"/>
        <v>58028</v>
      </c>
      <c r="H9" s="13">
        <f t="shared" si="2"/>
        <v>52133</v>
      </c>
      <c r="I9" s="13">
        <f t="shared" si="2"/>
        <v>9110</v>
      </c>
      <c r="J9" s="13">
        <f t="shared" si="2"/>
        <v>18698</v>
      </c>
      <c r="K9" s="11">
        <f>SUM(B9:J9)</f>
        <v>370852</v>
      </c>
    </row>
    <row r="10" spans="1:11" ht="17.25" customHeight="1">
      <c r="A10" s="29" t="s">
        <v>18</v>
      </c>
      <c r="B10" s="13">
        <v>42895</v>
      </c>
      <c r="C10" s="13">
        <v>55030</v>
      </c>
      <c r="D10" s="13">
        <v>50051</v>
      </c>
      <c r="E10" s="13">
        <v>38846</v>
      </c>
      <c r="F10" s="13">
        <v>46061</v>
      </c>
      <c r="G10" s="13">
        <v>58028</v>
      </c>
      <c r="H10" s="13">
        <v>52133</v>
      </c>
      <c r="I10" s="13">
        <v>9110</v>
      </c>
      <c r="J10" s="13">
        <v>18698</v>
      </c>
      <c r="K10" s="11">
        <f>SUM(B10:J10)</f>
        <v>370852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237219</v>
      </c>
      <c r="C12" s="17">
        <f t="shared" si="3"/>
        <v>299793</v>
      </c>
      <c r="D12" s="17">
        <f t="shared" si="3"/>
        <v>304070</v>
      </c>
      <c r="E12" s="17">
        <f t="shared" si="3"/>
        <v>217265</v>
      </c>
      <c r="F12" s="17">
        <f t="shared" si="3"/>
        <v>285122</v>
      </c>
      <c r="G12" s="17">
        <f t="shared" si="3"/>
        <v>480540</v>
      </c>
      <c r="H12" s="17">
        <f t="shared" si="3"/>
        <v>227820</v>
      </c>
      <c r="I12" s="17">
        <f t="shared" si="3"/>
        <v>42464</v>
      </c>
      <c r="J12" s="17">
        <f t="shared" si="3"/>
        <v>126315</v>
      </c>
      <c r="K12" s="11">
        <f aca="true" t="shared" si="4" ref="K12:K27">SUM(B12:J12)</f>
        <v>2220608</v>
      </c>
    </row>
    <row r="13" spans="1:13" ht="17.25" customHeight="1">
      <c r="A13" s="14" t="s">
        <v>20</v>
      </c>
      <c r="B13" s="13">
        <v>120328</v>
      </c>
      <c r="C13" s="13">
        <v>163960</v>
      </c>
      <c r="D13" s="13">
        <v>168915</v>
      </c>
      <c r="E13" s="13">
        <v>118082</v>
      </c>
      <c r="F13" s="13">
        <v>153632</v>
      </c>
      <c r="G13" s="13">
        <v>241488</v>
      </c>
      <c r="H13" s="13">
        <v>115482</v>
      </c>
      <c r="I13" s="13">
        <v>25291</v>
      </c>
      <c r="J13" s="13">
        <v>69822</v>
      </c>
      <c r="K13" s="11">
        <f t="shared" si="4"/>
        <v>1177000</v>
      </c>
      <c r="L13" s="52"/>
      <c r="M13" s="53"/>
    </row>
    <row r="14" spans="1:12" ht="17.25" customHeight="1">
      <c r="A14" s="14" t="s">
        <v>21</v>
      </c>
      <c r="B14" s="13">
        <v>113548</v>
      </c>
      <c r="C14" s="13">
        <v>131439</v>
      </c>
      <c r="D14" s="13">
        <v>131476</v>
      </c>
      <c r="E14" s="13">
        <v>95861</v>
      </c>
      <c r="F14" s="13">
        <v>128593</v>
      </c>
      <c r="G14" s="13">
        <v>234280</v>
      </c>
      <c r="H14" s="13">
        <v>107875</v>
      </c>
      <c r="I14" s="13">
        <v>16275</v>
      </c>
      <c r="J14" s="13">
        <v>55341</v>
      </c>
      <c r="K14" s="11">
        <f t="shared" si="4"/>
        <v>1014688</v>
      </c>
      <c r="L14" s="52"/>
    </row>
    <row r="15" spans="1:11" ht="17.25" customHeight="1">
      <c r="A15" s="14" t="s">
        <v>22</v>
      </c>
      <c r="B15" s="13">
        <v>3343</v>
      </c>
      <c r="C15" s="13">
        <v>4394</v>
      </c>
      <c r="D15" s="13">
        <v>3679</v>
      </c>
      <c r="E15" s="13">
        <v>3322</v>
      </c>
      <c r="F15" s="13">
        <v>2897</v>
      </c>
      <c r="G15" s="13">
        <v>4772</v>
      </c>
      <c r="H15" s="13">
        <v>4463</v>
      </c>
      <c r="I15" s="13">
        <v>898</v>
      </c>
      <c r="J15" s="13">
        <v>1152</v>
      </c>
      <c r="K15" s="11">
        <f t="shared" si="4"/>
        <v>28920</v>
      </c>
    </row>
    <row r="16" spans="1:11" ht="17.25" customHeight="1">
      <c r="A16" s="15" t="s">
        <v>95</v>
      </c>
      <c r="B16" s="13">
        <f>B17+B18+B19</f>
        <v>39567</v>
      </c>
      <c r="C16" s="13">
        <f aca="true" t="shared" si="5" ref="C16:J16">C17+C18+C19</f>
        <v>47413</v>
      </c>
      <c r="D16" s="13">
        <f t="shared" si="5"/>
        <v>50023</v>
      </c>
      <c r="E16" s="13">
        <f t="shared" si="5"/>
        <v>34182</v>
      </c>
      <c r="F16" s="13">
        <f t="shared" si="5"/>
        <v>54832</v>
      </c>
      <c r="G16" s="13">
        <f t="shared" si="5"/>
        <v>97913</v>
      </c>
      <c r="H16" s="13">
        <f t="shared" si="5"/>
        <v>35057</v>
      </c>
      <c r="I16" s="13">
        <f t="shared" si="5"/>
        <v>7768</v>
      </c>
      <c r="J16" s="13">
        <f t="shared" si="5"/>
        <v>20851</v>
      </c>
      <c r="K16" s="11">
        <f t="shared" si="4"/>
        <v>387606</v>
      </c>
    </row>
    <row r="17" spans="1:11" ht="17.25" customHeight="1">
      <c r="A17" s="14" t="s">
        <v>96</v>
      </c>
      <c r="B17" s="13">
        <v>24685</v>
      </c>
      <c r="C17" s="13">
        <v>31607</v>
      </c>
      <c r="D17" s="13">
        <v>31311</v>
      </c>
      <c r="E17" s="13">
        <v>21624</v>
      </c>
      <c r="F17" s="13">
        <v>34790</v>
      </c>
      <c r="G17" s="13">
        <v>59541</v>
      </c>
      <c r="H17" s="13">
        <v>23267</v>
      </c>
      <c r="I17" s="13">
        <v>5315</v>
      </c>
      <c r="J17" s="13">
        <v>12733</v>
      </c>
      <c r="K17" s="11">
        <f t="shared" si="4"/>
        <v>244873</v>
      </c>
    </row>
    <row r="18" spans="1:11" ht="17.25" customHeight="1">
      <c r="A18" s="14" t="s">
        <v>97</v>
      </c>
      <c r="B18" s="13">
        <v>14851</v>
      </c>
      <c r="C18" s="13">
        <v>15750</v>
      </c>
      <c r="D18" s="13">
        <v>18682</v>
      </c>
      <c r="E18" s="13">
        <v>12528</v>
      </c>
      <c r="F18" s="13">
        <v>20012</v>
      </c>
      <c r="G18" s="13">
        <v>38322</v>
      </c>
      <c r="H18" s="13">
        <v>11744</v>
      </c>
      <c r="I18" s="13">
        <v>2448</v>
      </c>
      <c r="J18" s="13">
        <v>8111</v>
      </c>
      <c r="K18" s="11">
        <f t="shared" si="4"/>
        <v>142448</v>
      </c>
    </row>
    <row r="19" spans="1:11" ht="17.25" customHeight="1">
      <c r="A19" s="14" t="s">
        <v>98</v>
      </c>
      <c r="B19" s="13">
        <v>31</v>
      </c>
      <c r="C19" s="13">
        <v>56</v>
      </c>
      <c r="D19" s="13">
        <v>30</v>
      </c>
      <c r="E19" s="13">
        <v>30</v>
      </c>
      <c r="F19" s="13">
        <v>30</v>
      </c>
      <c r="G19" s="13">
        <v>50</v>
      </c>
      <c r="H19" s="13">
        <v>46</v>
      </c>
      <c r="I19" s="13">
        <v>5</v>
      </c>
      <c r="J19" s="13">
        <v>7</v>
      </c>
      <c r="K19" s="11">
        <f t="shared" si="4"/>
        <v>285</v>
      </c>
    </row>
    <row r="20" spans="1:11" ht="17.25" customHeight="1">
      <c r="A20" s="16" t="s">
        <v>23</v>
      </c>
      <c r="B20" s="11">
        <f>+B21+B22+B23</f>
        <v>174679</v>
      </c>
      <c r="C20" s="11">
        <f aca="true" t="shared" si="6" ref="C20:J20">+C21+C22+C23</f>
        <v>189257</v>
      </c>
      <c r="D20" s="11">
        <f t="shared" si="6"/>
        <v>221274</v>
      </c>
      <c r="E20" s="11">
        <f t="shared" si="6"/>
        <v>140509</v>
      </c>
      <c r="F20" s="11">
        <f t="shared" si="6"/>
        <v>221501</v>
      </c>
      <c r="G20" s="11">
        <f t="shared" si="6"/>
        <v>407710</v>
      </c>
      <c r="H20" s="11">
        <f t="shared" si="6"/>
        <v>144657</v>
      </c>
      <c r="I20" s="11">
        <f t="shared" si="6"/>
        <v>34405</v>
      </c>
      <c r="J20" s="11">
        <f t="shared" si="6"/>
        <v>86701</v>
      </c>
      <c r="K20" s="11">
        <f t="shared" si="4"/>
        <v>1620693</v>
      </c>
    </row>
    <row r="21" spans="1:12" ht="17.25" customHeight="1">
      <c r="A21" s="12" t="s">
        <v>24</v>
      </c>
      <c r="B21" s="13">
        <v>97726</v>
      </c>
      <c r="C21" s="13">
        <v>117160</v>
      </c>
      <c r="D21" s="13">
        <v>137079</v>
      </c>
      <c r="E21" s="13">
        <v>85538</v>
      </c>
      <c r="F21" s="13">
        <v>132049</v>
      </c>
      <c r="G21" s="13">
        <v>223801</v>
      </c>
      <c r="H21" s="13">
        <v>85842</v>
      </c>
      <c r="I21" s="13">
        <v>22264</v>
      </c>
      <c r="J21" s="13">
        <v>52661</v>
      </c>
      <c r="K21" s="11">
        <f t="shared" si="4"/>
        <v>954120</v>
      </c>
      <c r="L21" s="52"/>
    </row>
    <row r="22" spans="1:12" ht="17.25" customHeight="1">
      <c r="A22" s="12" t="s">
        <v>25</v>
      </c>
      <c r="B22" s="13">
        <v>75532</v>
      </c>
      <c r="C22" s="13">
        <v>70347</v>
      </c>
      <c r="D22" s="13">
        <v>82592</v>
      </c>
      <c r="E22" s="13">
        <v>53723</v>
      </c>
      <c r="F22" s="13">
        <v>88120</v>
      </c>
      <c r="G22" s="13">
        <v>181486</v>
      </c>
      <c r="H22" s="13">
        <v>57201</v>
      </c>
      <c r="I22" s="13">
        <v>11765</v>
      </c>
      <c r="J22" s="13">
        <v>33550</v>
      </c>
      <c r="K22" s="11">
        <f t="shared" si="4"/>
        <v>654316</v>
      </c>
      <c r="L22" s="52"/>
    </row>
    <row r="23" spans="1:11" ht="17.25" customHeight="1">
      <c r="A23" s="12" t="s">
        <v>26</v>
      </c>
      <c r="B23" s="13">
        <v>1421</v>
      </c>
      <c r="C23" s="13">
        <v>1750</v>
      </c>
      <c r="D23" s="13">
        <v>1603</v>
      </c>
      <c r="E23" s="13">
        <v>1248</v>
      </c>
      <c r="F23" s="13">
        <v>1332</v>
      </c>
      <c r="G23" s="13">
        <v>2423</v>
      </c>
      <c r="H23" s="13">
        <v>1614</v>
      </c>
      <c r="I23" s="13">
        <v>376</v>
      </c>
      <c r="J23" s="13">
        <v>490</v>
      </c>
      <c r="K23" s="11">
        <f t="shared" si="4"/>
        <v>12257</v>
      </c>
    </row>
    <row r="24" spans="1:11" ht="17.25" customHeight="1">
      <c r="A24" s="16" t="s">
        <v>27</v>
      </c>
      <c r="B24" s="13">
        <f>+B25+B26</f>
        <v>85372</v>
      </c>
      <c r="C24" s="13">
        <f aca="true" t="shared" si="7" ref="C24:J24">+C25+C26</f>
        <v>117210</v>
      </c>
      <c r="D24" s="13">
        <f t="shared" si="7"/>
        <v>138580</v>
      </c>
      <c r="E24" s="13">
        <f t="shared" si="7"/>
        <v>85149</v>
      </c>
      <c r="F24" s="13">
        <f t="shared" si="7"/>
        <v>101958</v>
      </c>
      <c r="G24" s="13">
        <f t="shared" si="7"/>
        <v>136673</v>
      </c>
      <c r="H24" s="13">
        <f t="shared" si="7"/>
        <v>66346</v>
      </c>
      <c r="I24" s="13">
        <f t="shared" si="7"/>
        <v>23841</v>
      </c>
      <c r="J24" s="13">
        <f t="shared" si="7"/>
        <v>59066</v>
      </c>
      <c r="K24" s="11">
        <f t="shared" si="4"/>
        <v>814195</v>
      </c>
    </row>
    <row r="25" spans="1:12" ht="17.25" customHeight="1">
      <c r="A25" s="12" t="s">
        <v>131</v>
      </c>
      <c r="B25" s="13">
        <v>71662</v>
      </c>
      <c r="C25" s="13">
        <v>101258</v>
      </c>
      <c r="D25" s="13">
        <v>120240</v>
      </c>
      <c r="E25" s="13">
        <v>73411</v>
      </c>
      <c r="F25" s="13">
        <v>87905</v>
      </c>
      <c r="G25" s="13">
        <v>117615</v>
      </c>
      <c r="H25" s="13">
        <v>57479</v>
      </c>
      <c r="I25" s="13">
        <v>21396</v>
      </c>
      <c r="J25" s="13">
        <v>50451</v>
      </c>
      <c r="K25" s="11">
        <f t="shared" si="4"/>
        <v>701417</v>
      </c>
      <c r="L25" s="52"/>
    </row>
    <row r="26" spans="1:12" ht="17.25" customHeight="1">
      <c r="A26" s="12" t="s">
        <v>132</v>
      </c>
      <c r="B26" s="13">
        <v>13710</v>
      </c>
      <c r="C26" s="13">
        <v>15952</v>
      </c>
      <c r="D26" s="13">
        <v>18340</v>
      </c>
      <c r="E26" s="13">
        <v>11738</v>
      </c>
      <c r="F26" s="13">
        <v>14053</v>
      </c>
      <c r="G26" s="13">
        <v>19058</v>
      </c>
      <c r="H26" s="13">
        <v>8867</v>
      </c>
      <c r="I26" s="13">
        <v>2445</v>
      </c>
      <c r="J26" s="13">
        <v>8615</v>
      </c>
      <c r="K26" s="11">
        <f t="shared" si="4"/>
        <v>112778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5666</v>
      </c>
      <c r="I27" s="11">
        <v>0</v>
      </c>
      <c r="J27" s="11">
        <v>0</v>
      </c>
      <c r="K27" s="11">
        <f t="shared" si="4"/>
        <v>5666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18585.39</v>
      </c>
      <c r="I35" s="19">
        <v>0</v>
      </c>
      <c r="J35" s="19">
        <v>0</v>
      </c>
      <c r="K35" s="23">
        <f>SUM(B35:J35)</f>
        <v>18585.39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1630701.5799999998</v>
      </c>
      <c r="C47" s="22">
        <f aca="true" t="shared" si="12" ref="C47:H47">+C48+C57</f>
        <v>2228778.0700000003</v>
      </c>
      <c r="D47" s="22">
        <f t="shared" si="12"/>
        <v>2701675.6999999993</v>
      </c>
      <c r="E47" s="22">
        <f t="shared" si="12"/>
        <v>1559096.9599999997</v>
      </c>
      <c r="F47" s="22">
        <f t="shared" si="12"/>
        <v>2115204.43</v>
      </c>
      <c r="G47" s="22">
        <f t="shared" si="12"/>
        <v>2967397.45</v>
      </c>
      <c r="H47" s="22">
        <f t="shared" si="12"/>
        <v>1555219.43</v>
      </c>
      <c r="I47" s="22">
        <f>+I48+I57</f>
        <v>595037.98</v>
      </c>
      <c r="J47" s="22">
        <f>+J48+J57</f>
        <v>950399.2200000001</v>
      </c>
      <c r="K47" s="22">
        <f>SUM(B47:J47)</f>
        <v>16303510.820000002</v>
      </c>
    </row>
    <row r="48" spans="1:11" ht="17.25" customHeight="1">
      <c r="A48" s="16" t="s">
        <v>113</v>
      </c>
      <c r="B48" s="23">
        <f>SUM(B49:B56)</f>
        <v>1612036.3599999999</v>
      </c>
      <c r="C48" s="23">
        <f aca="true" t="shared" si="13" ref="C48:J48">SUM(C49:C56)</f>
        <v>2205300.2300000004</v>
      </c>
      <c r="D48" s="23">
        <f t="shared" si="13"/>
        <v>2676253.1699999995</v>
      </c>
      <c r="E48" s="23">
        <f t="shared" si="13"/>
        <v>1536707.0699999998</v>
      </c>
      <c r="F48" s="23">
        <f t="shared" si="13"/>
        <v>2091773.6</v>
      </c>
      <c r="G48" s="23">
        <f t="shared" si="13"/>
        <v>2937862.18</v>
      </c>
      <c r="H48" s="23">
        <f t="shared" si="13"/>
        <v>1535193.03</v>
      </c>
      <c r="I48" s="23">
        <f t="shared" si="13"/>
        <v>595037.98</v>
      </c>
      <c r="J48" s="23">
        <f t="shared" si="13"/>
        <v>936393.29</v>
      </c>
      <c r="K48" s="23">
        <f aca="true" t="shared" si="14" ref="K48:K57">SUM(B48:J48)</f>
        <v>16126556.91</v>
      </c>
    </row>
    <row r="49" spans="1:11" ht="17.25" customHeight="1">
      <c r="A49" s="34" t="s">
        <v>44</v>
      </c>
      <c r="B49" s="23">
        <f aca="true" t="shared" si="15" ref="B49:H49">ROUND(B30*B7,2)</f>
        <v>1610727.39</v>
      </c>
      <c r="C49" s="23">
        <f t="shared" si="15"/>
        <v>2198113.22</v>
      </c>
      <c r="D49" s="23">
        <f t="shared" si="15"/>
        <v>2673687.4</v>
      </c>
      <c r="E49" s="23">
        <f t="shared" si="15"/>
        <v>1535624.96</v>
      </c>
      <c r="F49" s="23">
        <f t="shared" si="15"/>
        <v>2089826.61</v>
      </c>
      <c r="G49" s="23">
        <f t="shared" si="15"/>
        <v>2935037.47</v>
      </c>
      <c r="H49" s="23">
        <f t="shared" si="15"/>
        <v>1515338.32</v>
      </c>
      <c r="I49" s="23">
        <f>ROUND(I30*I7,2)</f>
        <v>593972.26</v>
      </c>
      <c r="J49" s="23">
        <f>ROUND(J30*J7,2)</f>
        <v>934176.25</v>
      </c>
      <c r="K49" s="23">
        <f t="shared" si="14"/>
        <v>16086503.88</v>
      </c>
    </row>
    <row r="50" spans="1:11" ht="17.25" customHeight="1">
      <c r="A50" s="34" t="s">
        <v>45</v>
      </c>
      <c r="B50" s="19">
        <v>0</v>
      </c>
      <c r="C50" s="23">
        <f>ROUND(C31*C7,2)</f>
        <v>4885.93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4885.93</v>
      </c>
    </row>
    <row r="51" spans="1:11" ht="17.25" customHeight="1">
      <c r="A51" s="66" t="s">
        <v>106</v>
      </c>
      <c r="B51" s="67">
        <f aca="true" t="shared" si="16" ref="B51:H51">ROUND(B32*B7,2)</f>
        <v>-2782.71</v>
      </c>
      <c r="C51" s="67">
        <f t="shared" si="16"/>
        <v>-3472.64</v>
      </c>
      <c r="D51" s="67">
        <f t="shared" si="16"/>
        <v>-3819.99</v>
      </c>
      <c r="E51" s="67">
        <f t="shared" si="16"/>
        <v>-2363.29</v>
      </c>
      <c r="F51" s="67">
        <f t="shared" si="16"/>
        <v>-3334.53</v>
      </c>
      <c r="G51" s="67">
        <f t="shared" si="16"/>
        <v>-4605.37</v>
      </c>
      <c r="H51" s="67">
        <f t="shared" si="16"/>
        <v>-2445.72</v>
      </c>
      <c r="I51" s="19">
        <v>0</v>
      </c>
      <c r="J51" s="19">
        <v>0</v>
      </c>
      <c r="K51" s="67">
        <f>SUM(B51:J51)</f>
        <v>-22824.250000000004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18585.39</v>
      </c>
      <c r="I53" s="31">
        <f>+I35</f>
        <v>0</v>
      </c>
      <c r="J53" s="31">
        <f>+J35</f>
        <v>0</v>
      </c>
      <c r="K53" s="23">
        <f t="shared" si="14"/>
        <v>18585.39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23430.83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176953.90999999997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-221821.43999999997</v>
      </c>
      <c r="C61" s="35">
        <f t="shared" si="17"/>
        <v>-240282.81999999998</v>
      </c>
      <c r="D61" s="35">
        <f t="shared" si="17"/>
        <v>-233743.41</v>
      </c>
      <c r="E61" s="35">
        <f t="shared" si="17"/>
        <v>-263397.94</v>
      </c>
      <c r="F61" s="35">
        <f t="shared" si="17"/>
        <v>-269413.47</v>
      </c>
      <c r="G61" s="35">
        <f t="shared" si="17"/>
        <v>-305779.14</v>
      </c>
      <c r="H61" s="35">
        <f t="shared" si="17"/>
        <v>-214810.96</v>
      </c>
      <c r="I61" s="35">
        <f t="shared" si="17"/>
        <v>-103010.07</v>
      </c>
      <c r="J61" s="35">
        <f t="shared" si="17"/>
        <v>-83159.62</v>
      </c>
      <c r="K61" s="35">
        <f>SUM(B61:J61)</f>
        <v>-1935418.8699999996</v>
      </c>
    </row>
    <row r="62" spans="1:11" ht="18.75" customHeight="1">
      <c r="A62" s="16" t="s">
        <v>75</v>
      </c>
      <c r="B62" s="35">
        <f aca="true" t="shared" si="18" ref="B62:J62">B63+B64+B65+B66+B67+B68</f>
        <v>-204891.99999999997</v>
      </c>
      <c r="C62" s="35">
        <f t="shared" si="18"/>
        <v>-215630.08</v>
      </c>
      <c r="D62" s="35">
        <f t="shared" si="18"/>
        <v>-208322.45</v>
      </c>
      <c r="E62" s="35">
        <f t="shared" si="18"/>
        <v>-247105.72</v>
      </c>
      <c r="F62" s="35">
        <f t="shared" si="18"/>
        <v>-246603.15</v>
      </c>
      <c r="G62" s="35">
        <f t="shared" si="18"/>
        <v>-271155.88</v>
      </c>
      <c r="H62" s="35">
        <f t="shared" si="18"/>
        <v>-198105.4</v>
      </c>
      <c r="I62" s="35">
        <f t="shared" si="18"/>
        <v>-34618</v>
      </c>
      <c r="J62" s="35">
        <f t="shared" si="18"/>
        <v>-71052.4</v>
      </c>
      <c r="K62" s="35">
        <f aca="true" t="shared" si="19" ref="K62:K91">SUM(B62:J62)</f>
        <v>-1697485.0799999996</v>
      </c>
    </row>
    <row r="63" spans="1:11" ht="18.75" customHeight="1">
      <c r="A63" s="12" t="s">
        <v>76</v>
      </c>
      <c r="B63" s="35">
        <f>-ROUND(B9*$D$3,2)</f>
        <v>-163001</v>
      </c>
      <c r="C63" s="35">
        <f aca="true" t="shared" si="20" ref="C63:J63">-ROUND(C9*$D$3,2)</f>
        <v>-209114</v>
      </c>
      <c r="D63" s="35">
        <f t="shared" si="20"/>
        <v>-190193.8</v>
      </c>
      <c r="E63" s="35">
        <f t="shared" si="20"/>
        <v>-147614.8</v>
      </c>
      <c r="F63" s="35">
        <f t="shared" si="20"/>
        <v>-175031.8</v>
      </c>
      <c r="G63" s="35">
        <f t="shared" si="20"/>
        <v>-220506.4</v>
      </c>
      <c r="H63" s="35">
        <f t="shared" si="20"/>
        <v>-198105.4</v>
      </c>
      <c r="I63" s="35">
        <f t="shared" si="20"/>
        <v>-34618</v>
      </c>
      <c r="J63" s="35">
        <f t="shared" si="20"/>
        <v>-71052.4</v>
      </c>
      <c r="K63" s="35">
        <f t="shared" si="19"/>
        <v>-1409237.5999999999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-744.8</v>
      </c>
      <c r="C65" s="35">
        <v>-83.6</v>
      </c>
      <c r="D65" s="35">
        <v>-72.2</v>
      </c>
      <c r="E65" s="35">
        <v>-596.6</v>
      </c>
      <c r="F65" s="35">
        <v>-410.4</v>
      </c>
      <c r="G65" s="35">
        <v>-209</v>
      </c>
      <c r="H65" s="19">
        <v>0</v>
      </c>
      <c r="I65" s="19">
        <v>0</v>
      </c>
      <c r="J65" s="19">
        <v>0</v>
      </c>
      <c r="K65" s="35">
        <f t="shared" si="19"/>
        <v>-2116.6</v>
      </c>
    </row>
    <row r="66" spans="1:11" ht="18.75" customHeight="1">
      <c r="A66" s="12" t="s">
        <v>107</v>
      </c>
      <c r="B66" s="35">
        <v>-12410.8</v>
      </c>
      <c r="C66" s="35">
        <v>-3583.4</v>
      </c>
      <c r="D66" s="35">
        <v>-4195.2</v>
      </c>
      <c r="E66" s="35">
        <v>-5734.2</v>
      </c>
      <c r="F66" s="35">
        <v>-4575.2</v>
      </c>
      <c r="G66" s="35">
        <v>-5665.8</v>
      </c>
      <c r="H66" s="19">
        <v>0</v>
      </c>
      <c r="I66" s="19">
        <v>0</v>
      </c>
      <c r="J66" s="19">
        <v>0</v>
      </c>
      <c r="K66" s="35">
        <f t="shared" si="19"/>
        <v>-36164.6</v>
      </c>
    </row>
    <row r="67" spans="1:11" ht="18.75" customHeight="1">
      <c r="A67" s="12" t="s">
        <v>53</v>
      </c>
      <c r="B67" s="35">
        <v>-28735.4</v>
      </c>
      <c r="C67" s="35">
        <v>-2849.08</v>
      </c>
      <c r="D67" s="35">
        <v>-13861.25</v>
      </c>
      <c r="E67" s="35">
        <v>-93160.12</v>
      </c>
      <c r="F67" s="35">
        <v>-66585.75</v>
      </c>
      <c r="G67" s="35">
        <v>-44774.68</v>
      </c>
      <c r="H67" s="19">
        <v>0</v>
      </c>
      <c r="I67" s="19">
        <v>0</v>
      </c>
      <c r="J67" s="19">
        <v>0</v>
      </c>
      <c r="K67" s="35">
        <f t="shared" si="19"/>
        <v>-249966.28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-25420.96</v>
      </c>
      <c r="E69" s="67">
        <f t="shared" si="21"/>
        <v>-16292.22</v>
      </c>
      <c r="F69" s="67">
        <f t="shared" si="21"/>
        <v>-22810.32</v>
      </c>
      <c r="G69" s="67">
        <f t="shared" si="21"/>
        <v>-34623.26</v>
      </c>
      <c r="H69" s="67">
        <f t="shared" si="21"/>
        <v>-16705.56</v>
      </c>
      <c r="I69" s="67">
        <f t="shared" si="21"/>
        <v>-68392.07</v>
      </c>
      <c r="J69" s="67">
        <f t="shared" si="21"/>
        <v>-12107.22</v>
      </c>
      <c r="K69" s="67">
        <f t="shared" si="19"/>
        <v>-237933.79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1408880.14</v>
      </c>
      <c r="C104" s="24">
        <f t="shared" si="22"/>
        <v>1988495.2500000005</v>
      </c>
      <c r="D104" s="24">
        <f t="shared" si="22"/>
        <v>2467932.289999999</v>
      </c>
      <c r="E104" s="24">
        <f t="shared" si="22"/>
        <v>1295699.0199999998</v>
      </c>
      <c r="F104" s="24">
        <f t="shared" si="22"/>
        <v>1845790.9600000002</v>
      </c>
      <c r="G104" s="24">
        <f t="shared" si="22"/>
        <v>2661618.3100000005</v>
      </c>
      <c r="H104" s="24">
        <f t="shared" si="22"/>
        <v>1340408.47</v>
      </c>
      <c r="I104" s="24">
        <f>+I105+I106</f>
        <v>492027.91</v>
      </c>
      <c r="J104" s="24">
        <f>+J105+J106</f>
        <v>867239.6000000001</v>
      </c>
      <c r="K104" s="48">
        <f>SUM(B104:J104)</f>
        <v>14368091.950000001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1390214.92</v>
      </c>
      <c r="C105" s="24">
        <f t="shared" si="23"/>
        <v>1965017.4100000004</v>
      </c>
      <c r="D105" s="24">
        <f t="shared" si="23"/>
        <v>2442509.7599999993</v>
      </c>
      <c r="E105" s="24">
        <f t="shared" si="23"/>
        <v>1273309.13</v>
      </c>
      <c r="F105" s="24">
        <f t="shared" si="23"/>
        <v>1822360.1300000001</v>
      </c>
      <c r="G105" s="24">
        <f t="shared" si="23"/>
        <v>2632083.0400000005</v>
      </c>
      <c r="H105" s="24">
        <f t="shared" si="23"/>
        <v>1320382.07</v>
      </c>
      <c r="I105" s="24">
        <f t="shared" si="23"/>
        <v>492027.91</v>
      </c>
      <c r="J105" s="24">
        <f t="shared" si="23"/>
        <v>853233.67</v>
      </c>
      <c r="K105" s="48">
        <f>SUM(B105:J105)</f>
        <v>14191138.040000001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23430.83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176953.90999999997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14368091.919999998</v>
      </c>
      <c r="L112" s="54"/>
    </row>
    <row r="113" spans="1:11" ht="18.75" customHeight="1">
      <c r="A113" s="26" t="s">
        <v>71</v>
      </c>
      <c r="B113" s="27">
        <v>183714.24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183714.24</v>
      </c>
    </row>
    <row r="114" spans="1:11" ht="18.75" customHeight="1">
      <c r="A114" s="26" t="s">
        <v>72</v>
      </c>
      <c r="B114" s="27">
        <v>1225165.9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1225165.9</v>
      </c>
    </row>
    <row r="115" spans="1:11" ht="18.75" customHeight="1">
      <c r="A115" s="26" t="s">
        <v>73</v>
      </c>
      <c r="B115" s="40">
        <v>0</v>
      </c>
      <c r="C115" s="27">
        <f>+C104</f>
        <v>1988495.2500000005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1988495.2500000005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2467932.289999999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2467932.289999999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1295699.0199999998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1295699.0199999998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352957.65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352957.65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654431.06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654431.06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93239.19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93239.19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745163.05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745163.05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786372.45</v>
      </c>
      <c r="H122" s="40">
        <v>0</v>
      </c>
      <c r="I122" s="40">
        <v>0</v>
      </c>
      <c r="J122" s="40">
        <v>0</v>
      </c>
      <c r="K122" s="41">
        <f t="shared" si="25"/>
        <v>786372.45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61899.19</v>
      </c>
      <c r="H123" s="40">
        <v>0</v>
      </c>
      <c r="I123" s="40">
        <v>0</v>
      </c>
      <c r="J123" s="40">
        <v>0</v>
      </c>
      <c r="K123" s="41">
        <f t="shared" si="25"/>
        <v>61899.19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384138.49</v>
      </c>
      <c r="H124" s="40">
        <v>0</v>
      </c>
      <c r="I124" s="40">
        <v>0</v>
      </c>
      <c r="J124" s="40">
        <v>0</v>
      </c>
      <c r="K124" s="41">
        <f t="shared" si="25"/>
        <v>384138.49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379267.84</v>
      </c>
      <c r="H125" s="40">
        <v>0</v>
      </c>
      <c r="I125" s="40">
        <v>0</v>
      </c>
      <c r="J125" s="40">
        <v>0</v>
      </c>
      <c r="K125" s="41">
        <f t="shared" si="25"/>
        <v>379267.84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1049940.33</v>
      </c>
      <c r="H126" s="40">
        <v>0</v>
      </c>
      <c r="I126" s="40">
        <v>0</v>
      </c>
      <c r="J126" s="40">
        <v>0</v>
      </c>
      <c r="K126" s="41">
        <f t="shared" si="25"/>
        <v>1049940.33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484029.78</v>
      </c>
      <c r="I127" s="40">
        <v>0</v>
      </c>
      <c r="J127" s="40">
        <v>0</v>
      </c>
      <c r="K127" s="41">
        <f t="shared" si="25"/>
        <v>484029.78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856378.69</v>
      </c>
      <c r="I128" s="40">
        <v>0</v>
      </c>
      <c r="J128" s="40">
        <v>0</v>
      </c>
      <c r="K128" s="41">
        <f t="shared" si="25"/>
        <v>856378.69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492027.91</v>
      </c>
      <c r="J129" s="40">
        <v>0</v>
      </c>
      <c r="K129" s="41">
        <f t="shared" si="25"/>
        <v>492027.91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867239.59</v>
      </c>
      <c r="K130" s="44">
        <f t="shared" si="25"/>
        <v>867239.59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0.010000000125728548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2017-02-15T18:03:19Z</dcterms:modified>
  <cp:category/>
  <cp:version/>
  <cp:contentType/>
  <cp:contentStatus/>
</cp:coreProperties>
</file>