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<sst xmlns="http://schemas.openxmlformats.org/spreadsheetml/2006/main" count="136" uniqueCount="136">
  <si>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</si>
  <si>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</si>
  <si>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</si>
  <si>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</si>
  <si>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</si>
  <si>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</si>
  <si>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</si>
  <si>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</si>
  <si>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</si>
  <si>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</si>
  <si>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</si>
  <si>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</si>
  <si>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</si>
  <si>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</si>
  <si>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</si>
  <si>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</si>
  <si>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</si>
  <si>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</si>
  <si>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</si>
  <si>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</si>
  <si>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</si>
  <si>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</si>
  <si>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</si>
  <si>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</si>
  <si>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</si>
  <si>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</si>
  <si>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</si>
  <si>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</si>
  <si>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</si>
  <si>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</si>
  <si>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</si>
  <si>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</si>
  <si>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</si>
  <si>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</si>
  <si>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</si>
  <si>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</si>
  <si>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</si>
  <si>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</si>
  <si>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</si>
  <si>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</si>
  <si>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</si>
  <si>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</si>
  <si>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</si>
  <si>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</si>
  <si>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</si>
  <si>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</si>
  <si>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</si>
  <si>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</si>
  <si>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</si>
  <si>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</si>
  <si>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</si>
  <si>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</si>
  <si>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</si>
  <si>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</si>
  <si>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</si>
  <si>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</si>
  <si>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</si>
  <si>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</si>
  <si>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</si>
  <si>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</si>
  <si>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</si>
  <si>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</si>
  <si>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</si>
  <si>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</si>
  <si>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</si>
  <si>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</si>
  <si>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</si>
  <si>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</si>
  <si>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</si>
  <si>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</si>
  <si>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</si>
  <si>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</si>
  <si>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</si>
  <si>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</si>
  <si>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</si>
  <si>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</si>
  <si>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</si>
  <si>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</si>
  <si>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</si>
  <si>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</si>
  <si>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</si>
  <si>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</si>
  <si>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</si>
  <si>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</si>
  <si>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</si>
  <si>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</si>
  <si>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</si>
  <si>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</si>
  <si>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</si>
  <si>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</si>
  <si>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</si>
  <si>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</si>
  <si>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</si>
  <si>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</si>
  <si>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</si>
  <si>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</si>
  <si>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</si>
  <si>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</si>
  <si>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</si>
  <si>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</si>
  <si>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</si>
  <si>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</si>
  <si>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</si>
  <si>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</si>
  <si>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</si>
  <si>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</si>
  <si>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</si>
  <si>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</si>
  <si>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</si>
  <si>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</si>
  <si>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</si>
  <si>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</si>
  <si>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</si>
  <si>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</si>
  <si>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</si>
  <si>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</si>
  <si>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</si>
  <si>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</si>
  <si>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</si>
  <si>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</si>
  <si>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</si>
  <si>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</si>
  <si>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</si>
  <si>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</si>
  <si>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</si>
  <si>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</si>
  <si>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</si>
  <si>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</si>
  <si>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</si>
  <si>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</si>
  <si>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</si>
  <si>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</si>
  <si>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01/02/17 - VENCIMENTO 15/02/17</t>
  </si>
  <si>
    <t>6.3. Revisão de Remuneração pelo Transporte Coletivo ¹</t>
  </si>
  <si>
    <t xml:space="preserve">      ¹ Rede da Madrugada de fev/15 a dez/16 (área 7).</t>
  </si>
  <si>
    <t xml:space="preserve">        Pagamento de combustível não fóssil de jan/17 (área 6).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</si>
</sst>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564081</v>
      </c>
      <c r="C7" s="9">
        <f t="shared" si="0"/>
        <v>699557</v>
      </c>
      <c r="D7" s="9">
        <f t="shared" si="0"/>
        <v>723198</v>
      </c>
      <c r="E7" s="9">
        <f t="shared" si="0"/>
        <v>500192</v>
      </c>
      <c r="F7" s="9">
        <f t="shared" si="0"/>
        <v>681006</v>
      </c>
      <c r="G7" s="9">
        <f t="shared" si="0"/>
        <v>1162184</v>
      </c>
      <c r="H7" s="9">
        <f t="shared" si="0"/>
        <v>514567</v>
      </c>
      <c r="I7" s="9">
        <f t="shared" si="0"/>
        <v>117139</v>
      </c>
      <c r="J7" s="9">
        <f t="shared" si="0"/>
        <v>298898</v>
      </c>
      <c r="K7" s="9">
        <f t="shared" si="0"/>
        <v>5260822</v>
      </c>
      <c r="L7" s="52"/>
    </row>
    <row r="8" spans="1:11" ht="17.25" customHeight="1">
      <c r="A8" s="10" t="s">
        <v>99</v>
      </c>
      <c r="B8" s="11">
        <f>B9+B12+B16</f>
        <v>315269</v>
      </c>
      <c r="C8" s="11">
        <f aca="true" t="shared" si="1" ref="C8:J8">C9+C12+C16</f>
        <v>402442</v>
      </c>
      <c r="D8" s="11">
        <f t="shared" si="1"/>
        <v>390992</v>
      </c>
      <c r="E8" s="11">
        <f t="shared" si="1"/>
        <v>286085</v>
      </c>
      <c r="F8" s="11">
        <f t="shared" si="1"/>
        <v>374698</v>
      </c>
      <c r="G8" s="11">
        <f t="shared" si="1"/>
        <v>633889</v>
      </c>
      <c r="H8" s="11">
        <f t="shared" si="1"/>
        <v>308386</v>
      </c>
      <c r="I8" s="11">
        <f t="shared" si="1"/>
        <v>59872</v>
      </c>
      <c r="J8" s="11">
        <f t="shared" si="1"/>
        <v>162623</v>
      </c>
      <c r="K8" s="11">
        <f>SUM(B8:J8)</f>
        <v>2934256</v>
      </c>
    </row>
    <row r="9" spans="1:11" ht="17.25" customHeight="1">
      <c r="A9" s="15" t="s">
        <v>17</v>
      </c>
      <c r="B9" s="13">
        <f>+B10+B11</f>
        <v>41900</v>
      </c>
      <c r="C9" s="13">
        <f aca="true" t="shared" si="2" ref="C9:J9">+C10+C11</f>
        <v>55114</v>
      </c>
      <c r="D9" s="13">
        <f t="shared" si="2"/>
        <v>47714</v>
      </c>
      <c r="E9" s="13">
        <f t="shared" si="2"/>
        <v>37351</v>
      </c>
      <c r="F9" s="13">
        <f t="shared" si="2"/>
        <v>43602</v>
      </c>
      <c r="G9" s="13">
        <f t="shared" si="2"/>
        <v>57036</v>
      </c>
      <c r="H9" s="13">
        <f t="shared" si="2"/>
        <v>49954</v>
      </c>
      <c r="I9" s="13">
        <f t="shared" si="2"/>
        <v>9448</v>
      </c>
      <c r="J9" s="13">
        <f t="shared" si="2"/>
        <v>18261</v>
      </c>
      <c r="K9" s="11">
        <f>SUM(B9:J9)</f>
        <v>360380</v>
      </c>
    </row>
    <row r="10" spans="1:11" ht="17.25" customHeight="1">
      <c r="A10" s="29" t="s">
        <v>18</v>
      </c>
      <c r="B10" s="13">
        <v>41900</v>
      </c>
      <c r="C10" s="13">
        <v>55114</v>
      </c>
      <c r="D10" s="13">
        <v>47714</v>
      </c>
      <c r="E10" s="13">
        <v>37351</v>
      </c>
      <c r="F10" s="13">
        <v>43602</v>
      </c>
      <c r="G10" s="13">
        <v>57036</v>
      </c>
      <c r="H10" s="13">
        <v>49954</v>
      </c>
      <c r="I10" s="13">
        <v>9448</v>
      </c>
      <c r="J10" s="13">
        <v>18261</v>
      </c>
      <c r="K10" s="11">
        <f>SUM(B10:J10)</f>
        <v>360380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232713</v>
      </c>
      <c r="C12" s="17">
        <f t="shared" si="3"/>
        <v>297829</v>
      </c>
      <c r="D12" s="17">
        <f t="shared" si="3"/>
        <v>293437</v>
      </c>
      <c r="E12" s="17">
        <f t="shared" si="3"/>
        <v>213589</v>
      </c>
      <c r="F12" s="17">
        <f t="shared" si="3"/>
        <v>275796</v>
      </c>
      <c r="G12" s="17">
        <f t="shared" si="3"/>
        <v>475641</v>
      </c>
      <c r="H12" s="17">
        <f t="shared" si="3"/>
        <v>222891</v>
      </c>
      <c r="I12" s="17">
        <f t="shared" si="3"/>
        <v>42322</v>
      </c>
      <c r="J12" s="17">
        <f t="shared" si="3"/>
        <v>122975</v>
      </c>
      <c r="K12" s="11">
        <f aca="true" t="shared" si="4" ref="K12:K27">SUM(B12:J12)</f>
        <v>2177193</v>
      </c>
    </row>
    <row r="13" spans="1:13" ht="17.25" customHeight="1">
      <c r="A13" s="14" t="s">
        <v>20</v>
      </c>
      <c r="B13" s="13">
        <v>119253</v>
      </c>
      <c r="C13" s="13">
        <v>164252</v>
      </c>
      <c r="D13" s="13">
        <v>165299</v>
      </c>
      <c r="E13" s="13">
        <v>116886</v>
      </c>
      <c r="F13" s="13">
        <v>149720</v>
      </c>
      <c r="G13" s="13">
        <v>240925</v>
      </c>
      <c r="H13" s="13">
        <v>114202</v>
      </c>
      <c r="I13" s="13">
        <v>25475</v>
      </c>
      <c r="J13" s="13">
        <v>68672</v>
      </c>
      <c r="K13" s="11">
        <f t="shared" si="4"/>
        <v>1164684</v>
      </c>
      <c r="L13" s="52"/>
      <c r="M13" s="53"/>
    </row>
    <row r="14" spans="1:12" ht="17.25" customHeight="1">
      <c r="A14" s="14" t="s">
        <v>21</v>
      </c>
      <c r="B14" s="13">
        <v>110960</v>
      </c>
      <c r="C14" s="13">
        <v>130080</v>
      </c>
      <c r="D14" s="13">
        <v>125418</v>
      </c>
      <c r="E14" s="13">
        <v>94205</v>
      </c>
      <c r="F14" s="13">
        <v>123751</v>
      </c>
      <c r="G14" s="13">
        <v>230873</v>
      </c>
      <c r="H14" s="13">
        <v>105143</v>
      </c>
      <c r="I14" s="13">
        <v>16153</v>
      </c>
      <c r="J14" s="13">
        <v>53419</v>
      </c>
      <c r="K14" s="11">
        <f t="shared" si="4"/>
        <v>990002</v>
      </c>
      <c r="L14" s="52"/>
    </row>
    <row r="15" spans="1:11" ht="17.25" customHeight="1">
      <c r="A15" s="14" t="s">
        <v>22</v>
      </c>
      <c r="B15" s="13">
        <v>2500</v>
      </c>
      <c r="C15" s="13">
        <v>3497</v>
      </c>
      <c r="D15" s="13">
        <v>2720</v>
      </c>
      <c r="E15" s="13">
        <v>2498</v>
      </c>
      <c r="F15" s="13">
        <v>2325</v>
      </c>
      <c r="G15" s="13">
        <v>3843</v>
      </c>
      <c r="H15" s="13">
        <v>3546</v>
      </c>
      <c r="I15" s="13">
        <v>694</v>
      </c>
      <c r="J15" s="13">
        <v>884</v>
      </c>
      <c r="K15" s="11">
        <f t="shared" si="4"/>
        <v>22507</v>
      </c>
    </row>
    <row r="16" spans="1:11" ht="17.25" customHeight="1">
      <c r="A16" s="15" t="s">
        <v>95</v>
      </c>
      <c r="B16" s="13">
        <f>B17+B18+B19</f>
        <v>40656</v>
      </c>
      <c r="C16" s="13">
        <f aca="true" t="shared" si="5" ref="C16:J16">C17+C18+C19</f>
        <v>49499</v>
      </c>
      <c r="D16" s="13">
        <f t="shared" si="5"/>
        <v>49841</v>
      </c>
      <c r="E16" s="13">
        <f t="shared" si="5"/>
        <v>35145</v>
      </c>
      <c r="F16" s="13">
        <f t="shared" si="5"/>
        <v>55300</v>
      </c>
      <c r="G16" s="13">
        <f t="shared" si="5"/>
        <v>101212</v>
      </c>
      <c r="H16" s="13">
        <f t="shared" si="5"/>
        <v>35541</v>
      </c>
      <c r="I16" s="13">
        <f t="shared" si="5"/>
        <v>8102</v>
      </c>
      <c r="J16" s="13">
        <f t="shared" si="5"/>
        <v>21387</v>
      </c>
      <c r="K16" s="11">
        <f t="shared" si="4"/>
        <v>396683</v>
      </c>
    </row>
    <row r="17" spans="1:11" ht="17.25" customHeight="1">
      <c r="A17" s="14" t="s">
        <v>96</v>
      </c>
      <c r="B17" s="13">
        <v>23867</v>
      </c>
      <c r="C17" s="13">
        <v>31393</v>
      </c>
      <c r="D17" s="13">
        <v>29485</v>
      </c>
      <c r="E17" s="13">
        <v>21056</v>
      </c>
      <c r="F17" s="13">
        <v>33098</v>
      </c>
      <c r="G17" s="13">
        <v>58049</v>
      </c>
      <c r="H17" s="13">
        <v>22674</v>
      </c>
      <c r="I17" s="13">
        <v>5369</v>
      </c>
      <c r="J17" s="13">
        <v>12397</v>
      </c>
      <c r="K17" s="11">
        <f t="shared" si="4"/>
        <v>237388</v>
      </c>
    </row>
    <row r="18" spans="1:11" ht="17.25" customHeight="1">
      <c r="A18" s="14" t="s">
        <v>97</v>
      </c>
      <c r="B18" s="13">
        <v>16770</v>
      </c>
      <c r="C18" s="13">
        <v>18061</v>
      </c>
      <c r="D18" s="13">
        <v>20327</v>
      </c>
      <c r="E18" s="13">
        <v>14070</v>
      </c>
      <c r="F18" s="13">
        <v>22160</v>
      </c>
      <c r="G18" s="13">
        <v>43099</v>
      </c>
      <c r="H18" s="13">
        <v>12828</v>
      </c>
      <c r="I18" s="13">
        <v>2726</v>
      </c>
      <c r="J18" s="13">
        <v>8978</v>
      </c>
      <c r="K18" s="11">
        <f t="shared" si="4"/>
        <v>159019</v>
      </c>
    </row>
    <row r="19" spans="1:11" ht="17.25" customHeight="1">
      <c r="A19" s="14" t="s">
        <v>98</v>
      </c>
      <c r="B19" s="13">
        <v>19</v>
      </c>
      <c r="C19" s="13">
        <v>45</v>
      </c>
      <c r="D19" s="13">
        <v>29</v>
      </c>
      <c r="E19" s="13">
        <v>19</v>
      </c>
      <c r="F19" s="13">
        <v>42</v>
      </c>
      <c r="G19" s="13">
        <v>64</v>
      </c>
      <c r="H19" s="13">
        <v>39</v>
      </c>
      <c r="I19" s="13">
        <v>7</v>
      </c>
      <c r="J19" s="13">
        <v>12</v>
      </c>
      <c r="K19" s="11">
        <f t="shared" si="4"/>
        <v>276</v>
      </c>
    </row>
    <row r="20" spans="1:11" ht="17.25" customHeight="1">
      <c r="A20" s="16" t="s">
        <v>23</v>
      </c>
      <c r="B20" s="11">
        <f>+B21+B22+B23</f>
        <v>171537</v>
      </c>
      <c r="C20" s="11">
        <f aca="true" t="shared" si="6" ref="C20:J20">+C21+C22+C23</f>
        <v>187752</v>
      </c>
      <c r="D20" s="11">
        <f t="shared" si="6"/>
        <v>209009</v>
      </c>
      <c r="E20" s="11">
        <f t="shared" si="6"/>
        <v>137071</v>
      </c>
      <c r="F20" s="11">
        <f t="shared" si="6"/>
        <v>214095</v>
      </c>
      <c r="G20" s="11">
        <f t="shared" si="6"/>
        <v>403132</v>
      </c>
      <c r="H20" s="11">
        <f t="shared" si="6"/>
        <v>140351</v>
      </c>
      <c r="I20" s="11">
        <f t="shared" si="6"/>
        <v>34795</v>
      </c>
      <c r="J20" s="11">
        <f t="shared" si="6"/>
        <v>82818</v>
      </c>
      <c r="K20" s="11">
        <f t="shared" si="4"/>
        <v>1580560</v>
      </c>
    </row>
    <row r="21" spans="1:12" ht="17.25" customHeight="1">
      <c r="A21" s="12" t="s">
        <v>24</v>
      </c>
      <c r="B21" s="13">
        <v>97342</v>
      </c>
      <c r="C21" s="13">
        <v>118175</v>
      </c>
      <c r="D21" s="13">
        <v>131676</v>
      </c>
      <c r="E21" s="13">
        <v>84355</v>
      </c>
      <c r="F21" s="13">
        <v>129335</v>
      </c>
      <c r="G21" s="13">
        <v>224304</v>
      </c>
      <c r="H21" s="13">
        <v>84442</v>
      </c>
      <c r="I21" s="13">
        <v>22831</v>
      </c>
      <c r="J21" s="13">
        <v>51405</v>
      </c>
      <c r="K21" s="11">
        <f t="shared" si="4"/>
        <v>943865</v>
      </c>
      <c r="L21" s="52"/>
    </row>
    <row r="22" spans="1:12" ht="17.25" customHeight="1">
      <c r="A22" s="12" t="s">
        <v>25</v>
      </c>
      <c r="B22" s="13">
        <v>73137</v>
      </c>
      <c r="C22" s="13">
        <v>68193</v>
      </c>
      <c r="D22" s="13">
        <v>76154</v>
      </c>
      <c r="E22" s="13">
        <v>51766</v>
      </c>
      <c r="F22" s="13">
        <v>83700</v>
      </c>
      <c r="G22" s="13">
        <v>176942</v>
      </c>
      <c r="H22" s="13">
        <v>54696</v>
      </c>
      <c r="I22" s="13">
        <v>11684</v>
      </c>
      <c r="J22" s="13">
        <v>31014</v>
      </c>
      <c r="K22" s="11">
        <f t="shared" si="4"/>
        <v>627286</v>
      </c>
      <c r="L22" s="52"/>
    </row>
    <row r="23" spans="1:11" ht="17.25" customHeight="1">
      <c r="A23" s="12" t="s">
        <v>26</v>
      </c>
      <c r="B23" s="13">
        <v>1058</v>
      </c>
      <c r="C23" s="13">
        <v>1384</v>
      </c>
      <c r="D23" s="13">
        <v>1179</v>
      </c>
      <c r="E23" s="13">
        <v>950</v>
      </c>
      <c r="F23" s="13">
        <v>1060</v>
      </c>
      <c r="G23" s="13">
        <v>1886</v>
      </c>
      <c r="H23" s="13">
        <v>1213</v>
      </c>
      <c r="I23" s="13">
        <v>280</v>
      </c>
      <c r="J23" s="13">
        <v>399</v>
      </c>
      <c r="K23" s="11">
        <f t="shared" si="4"/>
        <v>9409</v>
      </c>
    </row>
    <row r="24" spans="1:11" ht="17.25" customHeight="1">
      <c r="A24" s="16" t="s">
        <v>27</v>
      </c>
      <c r="B24" s="13">
        <f>+B25+B26</f>
        <v>77275</v>
      </c>
      <c r="C24" s="13">
        <f aca="true" t="shared" si="7" ref="C24:J24">+C25+C26</f>
        <v>109363</v>
      </c>
      <c r="D24" s="13">
        <f t="shared" si="7"/>
        <v>123197</v>
      </c>
      <c r="E24" s="13">
        <f t="shared" si="7"/>
        <v>77036</v>
      </c>
      <c r="F24" s="13">
        <f t="shared" si="7"/>
        <v>92213</v>
      </c>
      <c r="G24" s="13">
        <f t="shared" si="7"/>
        <v>125163</v>
      </c>
      <c r="H24" s="13">
        <f t="shared" si="7"/>
        <v>60563</v>
      </c>
      <c r="I24" s="13">
        <f t="shared" si="7"/>
        <v>22472</v>
      </c>
      <c r="J24" s="13">
        <f t="shared" si="7"/>
        <v>53457</v>
      </c>
      <c r="K24" s="11">
        <f t="shared" si="4"/>
        <v>740739</v>
      </c>
    </row>
    <row r="25" spans="1:12" ht="17.25" customHeight="1">
      <c r="A25" s="12" t="s">
        <v>130</v>
      </c>
      <c r="B25" s="13">
        <v>69810</v>
      </c>
      <c r="C25" s="13">
        <v>100920</v>
      </c>
      <c r="D25" s="13">
        <v>113736</v>
      </c>
      <c r="E25" s="13">
        <v>70894</v>
      </c>
      <c r="F25" s="13">
        <v>85144</v>
      </c>
      <c r="G25" s="13">
        <v>115074</v>
      </c>
      <c r="H25" s="13">
        <v>55964</v>
      </c>
      <c r="I25" s="13">
        <v>21128</v>
      </c>
      <c r="J25" s="13">
        <v>48990</v>
      </c>
      <c r="K25" s="11">
        <f t="shared" si="4"/>
        <v>681660</v>
      </c>
      <c r="L25" s="52"/>
    </row>
    <row r="26" spans="1:12" ht="17.25" customHeight="1">
      <c r="A26" s="12" t="s">
        <v>131</v>
      </c>
      <c r="B26" s="13">
        <v>7465</v>
      </c>
      <c r="C26" s="13">
        <v>8443</v>
      </c>
      <c r="D26" s="13">
        <v>9461</v>
      </c>
      <c r="E26" s="13">
        <v>6142</v>
      </c>
      <c r="F26" s="13">
        <v>7069</v>
      </c>
      <c r="G26" s="13">
        <v>10089</v>
      </c>
      <c r="H26" s="13">
        <v>4599</v>
      </c>
      <c r="I26" s="13">
        <v>1344</v>
      </c>
      <c r="J26" s="13">
        <v>4467</v>
      </c>
      <c r="K26" s="11">
        <f t="shared" si="4"/>
        <v>59079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5267</v>
      </c>
      <c r="I27" s="11">
        <v>0</v>
      </c>
      <c r="J27" s="11">
        <v>0</v>
      </c>
      <c r="K27" s="11">
        <f t="shared" si="4"/>
        <v>5267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19722.58</v>
      </c>
      <c r="I35" s="19">
        <v>0</v>
      </c>
      <c r="J35" s="19">
        <v>0</v>
      </c>
      <c r="K35" s="23">
        <f>SUM(B35:J35)</f>
        <v>19722.58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1587291.9599999997</v>
      </c>
      <c r="C47" s="22">
        <f aca="true" t="shared" si="12" ref="C47:H47">+C48+C57</f>
        <v>2200392.5900000003</v>
      </c>
      <c r="D47" s="22">
        <f t="shared" si="12"/>
        <v>2559096.0199999996</v>
      </c>
      <c r="E47" s="22">
        <f t="shared" si="12"/>
        <v>1512265.6399999997</v>
      </c>
      <c r="F47" s="22">
        <f t="shared" si="12"/>
        <v>2031482.8900000001</v>
      </c>
      <c r="G47" s="22">
        <f t="shared" si="12"/>
        <v>2921041.16</v>
      </c>
      <c r="H47" s="22">
        <f t="shared" si="12"/>
        <v>1507664.42</v>
      </c>
      <c r="I47" s="22">
        <f>+I48+I57</f>
        <v>592769.95</v>
      </c>
      <c r="J47" s="22">
        <f>+J48+J57</f>
        <v>912229.5000000001</v>
      </c>
      <c r="K47" s="22">
        <f>SUM(B47:J47)</f>
        <v>15824234.129999999</v>
      </c>
    </row>
    <row r="48" spans="1:11" ht="17.25" customHeight="1">
      <c r="A48" s="16" t="s">
        <v>113</v>
      </c>
      <c r="B48" s="23">
        <f>SUM(B49:B56)</f>
        <v>1568626.7399999998</v>
      </c>
      <c r="C48" s="23">
        <f aca="true" t="shared" si="13" ref="C48:J48">SUM(C49:C56)</f>
        <v>2176914.7500000005</v>
      </c>
      <c r="D48" s="23">
        <f t="shared" si="13"/>
        <v>2533673.4899999998</v>
      </c>
      <c r="E48" s="23">
        <f t="shared" si="13"/>
        <v>1489875.7499999998</v>
      </c>
      <c r="F48" s="23">
        <f t="shared" si="13"/>
        <v>2008052.06</v>
      </c>
      <c r="G48" s="23">
        <f t="shared" si="13"/>
        <v>2891505.89</v>
      </c>
      <c r="H48" s="23">
        <f t="shared" si="13"/>
        <v>1487638.02</v>
      </c>
      <c r="I48" s="23">
        <f t="shared" si="13"/>
        <v>592769.95</v>
      </c>
      <c r="J48" s="23">
        <f t="shared" si="13"/>
        <v>898223.5700000001</v>
      </c>
      <c r="K48" s="23">
        <f aca="true" t="shared" si="14" ref="K48:K57">SUM(B48:J48)</f>
        <v>15647280.22</v>
      </c>
    </row>
    <row r="49" spans="1:11" ht="17.25" customHeight="1">
      <c r="A49" s="34" t="s">
        <v>44</v>
      </c>
      <c r="B49" s="23">
        <f aca="true" t="shared" si="15" ref="B49:H49">ROUND(B30*B7,2)</f>
        <v>1567242.65</v>
      </c>
      <c r="C49" s="23">
        <f t="shared" si="15"/>
        <v>2169745.99</v>
      </c>
      <c r="D49" s="23">
        <f t="shared" si="15"/>
        <v>2530903.72</v>
      </c>
      <c r="E49" s="23">
        <f t="shared" si="15"/>
        <v>1488721.45</v>
      </c>
      <c r="F49" s="23">
        <f t="shared" si="15"/>
        <v>2005971.27</v>
      </c>
      <c r="G49" s="23">
        <f t="shared" si="15"/>
        <v>2888608.33</v>
      </c>
      <c r="H49" s="23">
        <f t="shared" si="15"/>
        <v>1466567.41</v>
      </c>
      <c r="I49" s="23">
        <f>ROUND(I30*I7,2)</f>
        <v>591704.23</v>
      </c>
      <c r="J49" s="23">
        <f>ROUND(J30*J7,2)</f>
        <v>896006.53</v>
      </c>
      <c r="K49" s="23">
        <f t="shared" si="14"/>
        <v>15605471.58</v>
      </c>
    </row>
    <row r="50" spans="1:11" ht="17.25" customHeight="1">
      <c r="A50" s="34" t="s">
        <v>45</v>
      </c>
      <c r="B50" s="19">
        <v>0</v>
      </c>
      <c r="C50" s="23">
        <f>ROUND(C31*C7,2)</f>
        <v>4822.87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4822.87</v>
      </c>
    </row>
    <row r="51" spans="1:11" ht="17.25" customHeight="1">
      <c r="A51" s="66" t="s">
        <v>106</v>
      </c>
      <c r="B51" s="67">
        <f aca="true" t="shared" si="16" ref="B51:H51">ROUND(B32*B7,2)</f>
        <v>-2707.59</v>
      </c>
      <c r="C51" s="67">
        <f t="shared" si="16"/>
        <v>-3427.83</v>
      </c>
      <c r="D51" s="67">
        <f t="shared" si="16"/>
        <v>-3615.99</v>
      </c>
      <c r="E51" s="67">
        <f t="shared" si="16"/>
        <v>-2291.1</v>
      </c>
      <c r="F51" s="67">
        <f t="shared" si="16"/>
        <v>-3200.73</v>
      </c>
      <c r="G51" s="67">
        <f t="shared" si="16"/>
        <v>-4532.52</v>
      </c>
      <c r="H51" s="67">
        <f t="shared" si="16"/>
        <v>-2367.01</v>
      </c>
      <c r="I51" s="19">
        <v>0</v>
      </c>
      <c r="J51" s="19">
        <v>0</v>
      </c>
      <c r="K51" s="67">
        <f>SUM(B51:J51)</f>
        <v>-22142.770000000004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19722.58</v>
      </c>
      <c r="I53" s="31">
        <f>+I35</f>
        <v>0</v>
      </c>
      <c r="J53" s="31">
        <f>+J35</f>
        <v>0</v>
      </c>
      <c r="K53" s="23">
        <f t="shared" si="14"/>
        <v>19722.58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-231074.50000000003</v>
      </c>
      <c r="C61" s="35">
        <f t="shared" si="17"/>
        <v>-239682.21000000002</v>
      </c>
      <c r="D61" s="35">
        <f t="shared" si="17"/>
        <v>-231732.49000000002</v>
      </c>
      <c r="E61" s="35">
        <f t="shared" si="17"/>
        <v>-281793.87999999995</v>
      </c>
      <c r="F61" s="35">
        <f t="shared" si="17"/>
        <v>-243568.76999999996</v>
      </c>
      <c r="G61" s="35">
        <f t="shared" si="17"/>
        <v>61067.06</v>
      </c>
      <c r="H61" s="35">
        <f t="shared" si="17"/>
        <v>-206530.76</v>
      </c>
      <c r="I61" s="35">
        <f t="shared" si="17"/>
        <v>-104294.47</v>
      </c>
      <c r="J61" s="35">
        <f t="shared" si="17"/>
        <v>-81499.02</v>
      </c>
      <c r="K61" s="35">
        <f>SUM(B61:J61)</f>
        <v>-1559109.04</v>
      </c>
    </row>
    <row r="62" spans="1:11" ht="18.75" customHeight="1">
      <c r="A62" s="16" t="s">
        <v>75</v>
      </c>
      <c r="B62" s="35">
        <f aca="true" t="shared" si="18" ref="B62:J62">B63+B64+B65+B66+B67+B68</f>
        <v>-214145.06000000003</v>
      </c>
      <c r="C62" s="35">
        <f t="shared" si="18"/>
        <v>-215029.47000000003</v>
      </c>
      <c r="D62" s="35">
        <f t="shared" si="18"/>
        <v>-206311.53000000003</v>
      </c>
      <c r="E62" s="35">
        <f t="shared" si="18"/>
        <v>-265501.66</v>
      </c>
      <c r="F62" s="35">
        <f t="shared" si="18"/>
        <v>-239857.13999999998</v>
      </c>
      <c r="G62" s="35">
        <f t="shared" si="18"/>
        <v>-275406.56</v>
      </c>
      <c r="H62" s="35">
        <f t="shared" si="18"/>
        <v>-189825.2</v>
      </c>
      <c r="I62" s="35">
        <f t="shared" si="18"/>
        <v>-35902.4</v>
      </c>
      <c r="J62" s="35">
        <f t="shared" si="18"/>
        <v>-69391.8</v>
      </c>
      <c r="K62" s="35">
        <f aca="true" t="shared" si="19" ref="K62:K91">SUM(B62:J62)</f>
        <v>-1711370.8199999998</v>
      </c>
    </row>
    <row r="63" spans="1:11" ht="18.75" customHeight="1">
      <c r="A63" s="12" t="s">
        <v>76</v>
      </c>
      <c r="B63" s="35">
        <f>-ROUND(B9*$D$3,2)</f>
        <v>-159220</v>
      </c>
      <c r="C63" s="35">
        <f aca="true" t="shared" si="20" ref="C63:J63">-ROUND(C9*$D$3,2)</f>
        <v>-209433.2</v>
      </c>
      <c r="D63" s="35">
        <f t="shared" si="20"/>
        <v>-181313.2</v>
      </c>
      <c r="E63" s="35">
        <f t="shared" si="20"/>
        <v>-141933.8</v>
      </c>
      <c r="F63" s="35">
        <f t="shared" si="20"/>
        <v>-165687.6</v>
      </c>
      <c r="G63" s="35">
        <f t="shared" si="20"/>
        <v>-216736.8</v>
      </c>
      <c r="H63" s="35">
        <f t="shared" si="20"/>
        <v>-189825.2</v>
      </c>
      <c r="I63" s="35">
        <f t="shared" si="20"/>
        <v>-35902.4</v>
      </c>
      <c r="J63" s="35">
        <f t="shared" si="20"/>
        <v>-69391.8</v>
      </c>
      <c r="K63" s="35">
        <f t="shared" si="19"/>
        <v>-1369443.9999999998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-813.2</v>
      </c>
      <c r="C65" s="35">
        <v>-129.2</v>
      </c>
      <c r="D65" s="35">
        <v>-125.4</v>
      </c>
      <c r="E65" s="35">
        <v>-402.8</v>
      </c>
      <c r="F65" s="35">
        <v>-383.8</v>
      </c>
      <c r="G65" s="35">
        <v>-201.4</v>
      </c>
      <c r="H65" s="19">
        <v>0</v>
      </c>
      <c r="I65" s="19">
        <v>0</v>
      </c>
      <c r="J65" s="19">
        <v>0</v>
      </c>
      <c r="K65" s="35">
        <f t="shared" si="19"/>
        <v>-2055.8</v>
      </c>
    </row>
    <row r="66" spans="1:11" ht="18.75" customHeight="1">
      <c r="A66" s="12" t="s">
        <v>107</v>
      </c>
      <c r="B66" s="35">
        <v>-10237.2</v>
      </c>
      <c r="C66" s="35">
        <v>-3697.4</v>
      </c>
      <c r="D66" s="35">
        <v>-2846.2</v>
      </c>
      <c r="E66" s="35">
        <v>-6460</v>
      </c>
      <c r="F66" s="35">
        <v>-4894.4</v>
      </c>
      <c r="G66" s="35">
        <v>-5878.6</v>
      </c>
      <c r="H66" s="19">
        <v>0</v>
      </c>
      <c r="I66" s="19">
        <v>0</v>
      </c>
      <c r="J66" s="19">
        <v>0</v>
      </c>
      <c r="K66" s="35">
        <f t="shared" si="19"/>
        <v>-34013.799999999996</v>
      </c>
    </row>
    <row r="67" spans="1:11" ht="18.75" customHeight="1">
      <c r="A67" s="12" t="s">
        <v>53</v>
      </c>
      <c r="B67" s="35">
        <v>-43874.66</v>
      </c>
      <c r="C67" s="35">
        <v>-1769.67</v>
      </c>
      <c r="D67" s="35">
        <v>-22026.73</v>
      </c>
      <c r="E67" s="35">
        <v>-116705.06</v>
      </c>
      <c r="F67" s="35">
        <v>-68891.34</v>
      </c>
      <c r="G67" s="35">
        <v>-52589.76</v>
      </c>
      <c r="H67" s="19">
        <v>0</v>
      </c>
      <c r="I67" s="19">
        <v>0</v>
      </c>
      <c r="J67" s="19">
        <v>0</v>
      </c>
      <c r="K67" s="35">
        <f t="shared" si="19"/>
        <v>-305857.22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-25420.96</v>
      </c>
      <c r="E69" s="67">
        <f t="shared" si="21"/>
        <v>-16292.22</v>
      </c>
      <c r="F69" s="67">
        <f t="shared" si="21"/>
        <v>-22810.32</v>
      </c>
      <c r="G69" s="67">
        <f t="shared" si="21"/>
        <v>-34623.26</v>
      </c>
      <c r="H69" s="67">
        <f t="shared" si="21"/>
        <v>-16705.56</v>
      </c>
      <c r="I69" s="67">
        <f t="shared" si="21"/>
        <v>-68392.07</v>
      </c>
      <c r="J69" s="67">
        <f t="shared" si="21"/>
        <v>-12107.22</v>
      </c>
      <c r="K69" s="67">
        <f t="shared" si="19"/>
        <v>-237933.79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67">
        <v>19098.69</v>
      </c>
      <c r="G101" s="67">
        <v>371096.88</v>
      </c>
      <c r="H101" s="19">
        <v>0</v>
      </c>
      <c r="I101" s="19">
        <v>0</v>
      </c>
      <c r="J101" s="19">
        <v>0</v>
      </c>
      <c r="K101" s="67">
        <f>SUM(B101:J101)</f>
        <v>390195.57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1356217.4599999997</v>
      </c>
      <c r="C104" s="24">
        <f t="shared" si="22"/>
        <v>1960710.3800000006</v>
      </c>
      <c r="D104" s="24">
        <f t="shared" si="22"/>
        <v>2327363.53</v>
      </c>
      <c r="E104" s="24">
        <f t="shared" si="22"/>
        <v>1230471.7599999998</v>
      </c>
      <c r="F104" s="24">
        <f t="shared" si="22"/>
        <v>1787914.12</v>
      </c>
      <c r="G104" s="24">
        <f t="shared" si="22"/>
        <v>2982108.22</v>
      </c>
      <c r="H104" s="24">
        <f t="shared" si="22"/>
        <v>1301133.66</v>
      </c>
      <c r="I104" s="24">
        <f>+I105+I106</f>
        <v>488475.4799999999</v>
      </c>
      <c r="J104" s="24">
        <f>+J105+J106</f>
        <v>830730.4800000001</v>
      </c>
      <c r="K104" s="48">
        <f>SUM(B104:J104)</f>
        <v>14265125.090000002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1337552.2399999998</v>
      </c>
      <c r="C105" s="24">
        <f t="shared" si="23"/>
        <v>1937232.5400000005</v>
      </c>
      <c r="D105" s="24">
        <f t="shared" si="23"/>
        <v>2301941</v>
      </c>
      <c r="E105" s="24">
        <f t="shared" si="23"/>
        <v>1208081.8699999999</v>
      </c>
      <c r="F105" s="24">
        <f t="shared" si="23"/>
        <v>1764483.29</v>
      </c>
      <c r="G105" s="24">
        <f t="shared" si="23"/>
        <v>2952572.95</v>
      </c>
      <c r="H105" s="24">
        <f t="shared" si="23"/>
        <v>1281107.26</v>
      </c>
      <c r="I105" s="24">
        <f t="shared" si="23"/>
        <v>488475.4799999999</v>
      </c>
      <c r="J105" s="24">
        <f t="shared" si="23"/>
        <v>816724.55</v>
      </c>
      <c r="K105" s="48">
        <f>SUM(B105:J105)</f>
        <v>14088171.180000002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23430.83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176953.90999999997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14265125.100000003</v>
      </c>
      <c r="L112" s="54"/>
    </row>
    <row r="113" spans="1:11" ht="18.75" customHeight="1">
      <c r="A113" s="26" t="s">
        <v>71</v>
      </c>
      <c r="B113" s="27">
        <v>180324.66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180324.66</v>
      </c>
    </row>
    <row r="114" spans="1:11" ht="18.75" customHeight="1">
      <c r="A114" s="26" t="s">
        <v>72</v>
      </c>
      <c r="B114" s="27">
        <v>1175892.8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1175892.8</v>
      </c>
    </row>
    <row r="115" spans="1:11" ht="18.75" customHeight="1">
      <c r="A115" s="26" t="s">
        <v>73</v>
      </c>
      <c r="B115" s="40">
        <v>0</v>
      </c>
      <c r="C115" s="27">
        <f>+C104</f>
        <v>1960710.3800000006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1960710.3800000006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2327363.53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2327363.53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1230471.7599999998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1230471.7599999998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354166.14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354166.14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624381.41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624381.41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90442.65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90442.65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718923.92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718923.92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1148118.33</v>
      </c>
      <c r="H122" s="40">
        <v>0</v>
      </c>
      <c r="I122" s="40">
        <v>0</v>
      </c>
      <c r="J122" s="40">
        <v>0</v>
      </c>
      <c r="K122" s="41">
        <f t="shared" si="25"/>
        <v>1148118.33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60887.06</v>
      </c>
      <c r="H123" s="40">
        <v>0</v>
      </c>
      <c r="I123" s="40">
        <v>0</v>
      </c>
      <c r="J123" s="40">
        <v>0</v>
      </c>
      <c r="K123" s="41">
        <f t="shared" si="25"/>
        <v>60887.06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378810.79</v>
      </c>
      <c r="H124" s="40">
        <v>0</v>
      </c>
      <c r="I124" s="40">
        <v>0</v>
      </c>
      <c r="J124" s="40">
        <v>0</v>
      </c>
      <c r="K124" s="41">
        <f t="shared" si="25"/>
        <v>378810.79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367378.46</v>
      </c>
      <c r="H125" s="40">
        <v>0</v>
      </c>
      <c r="I125" s="40">
        <v>0</v>
      </c>
      <c r="J125" s="40">
        <v>0</v>
      </c>
      <c r="K125" s="41">
        <f t="shared" si="25"/>
        <v>367378.46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1026913.58</v>
      </c>
      <c r="H126" s="40">
        <v>0</v>
      </c>
      <c r="I126" s="40">
        <v>0</v>
      </c>
      <c r="J126" s="40">
        <v>0</v>
      </c>
      <c r="K126" s="41">
        <f t="shared" si="25"/>
        <v>1026913.58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470496.05</v>
      </c>
      <c r="I127" s="40">
        <v>0</v>
      </c>
      <c r="J127" s="40">
        <v>0</v>
      </c>
      <c r="K127" s="41">
        <f t="shared" si="25"/>
        <v>470496.05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830637.61</v>
      </c>
      <c r="I128" s="40">
        <v>0</v>
      </c>
      <c r="J128" s="40">
        <v>0</v>
      </c>
      <c r="K128" s="41">
        <f t="shared" si="25"/>
        <v>830637.61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488475.48</v>
      </c>
      <c r="J129" s="40">
        <v>0</v>
      </c>
      <c r="K129" s="41">
        <f t="shared" si="25"/>
        <v>488475.48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830730.49</v>
      </c>
      <c r="K130" s="44">
        <f t="shared" si="25"/>
        <v>830730.49</v>
      </c>
    </row>
    <row r="131" spans="1:11" ht="18.75" customHeight="1">
      <c r="A131" s="85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85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2017-02-15T14:13:04Z</dcterms:modified>
  <cp:category/>
  <cp:version/>
  <cp:contentType/>
  <cp:contentStatus/>
</cp:coreProperties>
</file>