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<sst xmlns="http://schemas.openxmlformats.org/spreadsheetml/2006/main" count="112" uniqueCount="110">
  <si>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</si>
  <si>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</si>
  <si>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</si>
  <si>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</si>
  <si>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</si>
  <si>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</si>
  <si>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</si>
  <si>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</si>
  <si>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</si>
  <si>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</si>
  <si>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</si>
  <si>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</si>
  <si>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</si>
  <si>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</si>
  <si>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</si>
  <si>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</si>
  <si>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</si>
  <si>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</si>
  <si>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</si>
  <si>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</si>
  <si>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</si>
  <si>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</si>
  <si>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</si>
  <si>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</si>
  <si>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</si>
  <si>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</si>
  <si>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</si>
  <si>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</si>
  <si>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</si>
  <si>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</si>
  <si>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</si>
  <si>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</si>
  <si>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</si>
  <si>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</si>
  <si>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</si>
  <si>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</si>
  <si>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</si>
  <si>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</si>
  <si>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</si>
  <si>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</si>
  <si>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</si>
  <si>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</si>
  <si>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</si>
  <si>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</si>
  <si>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</si>
  <si>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</si>
  <si>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</si>
  <si>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</si>
  <si>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</si>
  <si>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</si>
  <si>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</si>
  <si>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</si>
  <si>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</si>
  <si>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</si>
  <si>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</si>
  <si>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</si>
  <si>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</si>
  <si>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</si>
  <si>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</si>
  <si>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</si>
  <si>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</si>
  <si>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</si>
  <si>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</si>
  <si>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</si>
  <si>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</si>
  <si>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</si>
  <si>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</si>
  <si>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</si>
  <si>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</si>
  <si>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</si>
  <si>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</si>
  <si>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</si>
  <si>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</si>
  <si>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</si>
  <si>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</si>
  <si>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</si>
  <si>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</si>
  <si>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</si>
  <si>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</si>
  <si>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</si>
  <si>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</si>
  <si>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</si>
  <si>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</si>
  <si>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</si>
  <si>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</si>
  <si>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</si>
  <si>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</si>
  <si>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</si>
  <si>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</si>
  <si>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</si>
  <si>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</si>
  <si>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</si>
  <si>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</si>
  <si>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</si>
  <si>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</si>
  <si>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</si>
  <si>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</si>
  <si>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</si>
  <si>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</si>
  <si>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</si>
  <si>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</si>
  <si>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</si>
  <si>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</si>
  <si>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</si>
  <si>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</si>
  <si>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</si>
  <si>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</si>
  <si>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31/12/17 - VENCIMENTO 08/01/18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</si>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</sst>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98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98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981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168535</v>
      </c>
      <c r="C7" s="10">
        <f>C8+C20+C24</f>
        <v>108155</v>
      </c>
      <c r="D7" s="10">
        <f>D8+D20+D24</f>
        <v>141412</v>
      </c>
      <c r="E7" s="10">
        <f>E8+E20+E24</f>
        <v>13873</v>
      </c>
      <c r="F7" s="10">
        <f aca="true" t="shared" si="0" ref="F7:N7">F8+F20+F24</f>
        <v>108556</v>
      </c>
      <c r="G7" s="10">
        <f t="shared" si="0"/>
        <v>151813</v>
      </c>
      <c r="H7" s="10">
        <f>H8+H20+H24</f>
        <v>103260</v>
      </c>
      <c r="I7" s="10">
        <f>I8+I20+I24</f>
        <v>21837</v>
      </c>
      <c r="J7" s="10">
        <f>J8+J20+J24</f>
        <v>157032</v>
      </c>
      <c r="K7" s="10">
        <f>K8+K20+K24</f>
        <v>104610</v>
      </c>
      <c r="L7" s="10">
        <f>L8+L20+L24</f>
        <v>146233</v>
      </c>
      <c r="M7" s="10">
        <f t="shared" si="0"/>
        <v>41760</v>
      </c>
      <c r="N7" s="10">
        <f t="shared" si="0"/>
        <v>23719</v>
      </c>
      <c r="O7" s="10">
        <f>+O8+O20+O24</f>
        <v>1290795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85493</v>
      </c>
      <c r="C8" s="12">
        <f>+C9+C12+C16</f>
        <v>55525</v>
      </c>
      <c r="D8" s="12">
        <f>+D9+D12+D16</f>
        <v>74773</v>
      </c>
      <c r="E8" s="12">
        <f>+E9+E12+E16</f>
        <v>6561</v>
      </c>
      <c r="F8" s="12">
        <f aca="true" t="shared" si="1" ref="F8:N8">+F9+F12+F16</f>
        <v>54687</v>
      </c>
      <c r="G8" s="12">
        <f t="shared" si="1"/>
        <v>77213</v>
      </c>
      <c r="H8" s="12">
        <f>+H9+H12+H16</f>
        <v>52963</v>
      </c>
      <c r="I8" s="12">
        <f>+I9+I12+I16</f>
        <v>10870</v>
      </c>
      <c r="J8" s="12">
        <f>+J9+J12+J16</f>
        <v>81776</v>
      </c>
      <c r="K8" s="12">
        <f>+K9+K12+K16</f>
        <v>54943</v>
      </c>
      <c r="L8" s="12">
        <f>+L9+L12+L16</f>
        <v>73379</v>
      </c>
      <c r="M8" s="12">
        <f t="shared" si="1"/>
        <v>23104</v>
      </c>
      <c r="N8" s="12">
        <f t="shared" si="1"/>
        <v>13651</v>
      </c>
      <c r="O8" s="12">
        <f>SUM(B8:N8)</f>
        <v>664938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15514</v>
      </c>
      <c r="C9" s="14">
        <v>12166</v>
      </c>
      <c r="D9" s="14">
        <v>12139</v>
      </c>
      <c r="E9" s="14">
        <v>975</v>
      </c>
      <c r="F9" s="14">
        <v>9026</v>
      </c>
      <c r="G9" s="14">
        <v>14139</v>
      </c>
      <c r="H9" s="14">
        <v>11210</v>
      </c>
      <c r="I9" s="14">
        <v>2296</v>
      </c>
      <c r="J9" s="14">
        <v>10699</v>
      </c>
      <c r="K9" s="14">
        <v>10762</v>
      </c>
      <c r="L9" s="14">
        <v>9789</v>
      </c>
      <c r="M9" s="14">
        <v>3959</v>
      </c>
      <c r="N9" s="14">
        <v>2320</v>
      </c>
      <c r="O9" s="12">
        <f aca="true" t="shared" si="2" ref="O9:O19">SUM(B9:N9)</f>
        <v>114994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15514</v>
      </c>
      <c r="C10" s="14">
        <f>+C9-C11</f>
        <v>12166</v>
      </c>
      <c r="D10" s="14">
        <f>+D9-D11</f>
        <v>12139</v>
      </c>
      <c r="E10" s="14">
        <f>+E9-E11</f>
        <v>975</v>
      </c>
      <c r="F10" s="14">
        <f aca="true" t="shared" si="3" ref="F10:N10">+F9-F11</f>
        <v>9026</v>
      </c>
      <c r="G10" s="14">
        <f t="shared" si="3"/>
        <v>14139</v>
      </c>
      <c r="H10" s="14">
        <f>+H9-H11</f>
        <v>11210</v>
      </c>
      <c r="I10" s="14">
        <f>+I9-I11</f>
        <v>2296</v>
      </c>
      <c r="J10" s="14">
        <f>+J9-J11</f>
        <v>10699</v>
      </c>
      <c r="K10" s="14">
        <f>+K9-K11</f>
        <v>10762</v>
      </c>
      <c r="L10" s="14">
        <f>+L9-L11</f>
        <v>9789</v>
      </c>
      <c r="M10" s="14">
        <f t="shared" si="3"/>
        <v>3959</v>
      </c>
      <c r="N10" s="14">
        <f t="shared" si="3"/>
        <v>2320</v>
      </c>
      <c r="O10" s="12">
        <f t="shared" si="2"/>
        <v>114994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65697</v>
      </c>
      <c r="C12" s="14">
        <f>C13+C14+C15</f>
        <v>40787</v>
      </c>
      <c r="D12" s="14">
        <f>D13+D14+D15</f>
        <v>59371</v>
      </c>
      <c r="E12" s="14">
        <f>E13+E14+E15</f>
        <v>5269</v>
      </c>
      <c r="F12" s="14">
        <f aca="true" t="shared" si="4" ref="F12:N12">F13+F14+F15</f>
        <v>43033</v>
      </c>
      <c r="G12" s="14">
        <f t="shared" si="4"/>
        <v>59139</v>
      </c>
      <c r="H12" s="14">
        <f>H13+H14+H15</f>
        <v>39378</v>
      </c>
      <c r="I12" s="14">
        <f>I13+I14+I15</f>
        <v>8045</v>
      </c>
      <c r="J12" s="14">
        <f>J13+J14+J15</f>
        <v>66939</v>
      </c>
      <c r="K12" s="14">
        <f>K13+K14+K15</f>
        <v>41561</v>
      </c>
      <c r="L12" s="14">
        <f>L13+L14+L15</f>
        <v>59257</v>
      </c>
      <c r="M12" s="14">
        <f t="shared" si="4"/>
        <v>18175</v>
      </c>
      <c r="N12" s="14">
        <f t="shared" si="4"/>
        <v>10859</v>
      </c>
      <c r="O12" s="12">
        <f t="shared" si="2"/>
        <v>517510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33244</v>
      </c>
      <c r="C13" s="14">
        <v>21357</v>
      </c>
      <c r="D13" s="14">
        <v>29183</v>
      </c>
      <c r="E13" s="14">
        <v>2683</v>
      </c>
      <c r="F13" s="14">
        <v>21878</v>
      </c>
      <c r="G13" s="14">
        <v>29806</v>
      </c>
      <c r="H13" s="14">
        <v>20135</v>
      </c>
      <c r="I13" s="14">
        <v>4123</v>
      </c>
      <c r="J13" s="14">
        <v>34722</v>
      </c>
      <c r="K13" s="14">
        <v>20051</v>
      </c>
      <c r="L13" s="14">
        <v>28140</v>
      </c>
      <c r="M13" s="14">
        <v>8160</v>
      </c>
      <c r="N13" s="14">
        <v>4687</v>
      </c>
      <c r="O13" s="12">
        <f t="shared" si="2"/>
        <v>258169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32082</v>
      </c>
      <c r="C14" s="14">
        <v>19059</v>
      </c>
      <c r="D14" s="14">
        <v>29880</v>
      </c>
      <c r="E14" s="14">
        <v>2532</v>
      </c>
      <c r="F14" s="14">
        <v>20859</v>
      </c>
      <c r="G14" s="14">
        <v>28830</v>
      </c>
      <c r="H14" s="14">
        <v>18967</v>
      </c>
      <c r="I14" s="14">
        <v>3863</v>
      </c>
      <c r="J14" s="14">
        <v>31912</v>
      </c>
      <c r="K14" s="14">
        <v>21193</v>
      </c>
      <c r="L14" s="14">
        <v>30784</v>
      </c>
      <c r="M14" s="14">
        <v>9883</v>
      </c>
      <c r="N14" s="14">
        <v>6112</v>
      </c>
      <c r="O14" s="12">
        <f t="shared" si="2"/>
        <v>255956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371</v>
      </c>
      <c r="C15" s="14">
        <v>371</v>
      </c>
      <c r="D15" s="14">
        <v>308</v>
      </c>
      <c r="E15" s="14">
        <v>54</v>
      </c>
      <c r="F15" s="14">
        <v>296</v>
      </c>
      <c r="G15" s="14">
        <v>503</v>
      </c>
      <c r="H15" s="14">
        <v>276</v>
      </c>
      <c r="I15" s="14">
        <v>59</v>
      </c>
      <c r="J15" s="14">
        <v>305</v>
      </c>
      <c r="K15" s="14">
        <v>317</v>
      </c>
      <c r="L15" s="14">
        <v>333</v>
      </c>
      <c r="M15" s="14">
        <v>132</v>
      </c>
      <c r="N15" s="14">
        <v>60</v>
      </c>
      <c r="O15" s="12">
        <f t="shared" si="2"/>
        <v>3385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4282</v>
      </c>
      <c r="C16" s="14">
        <f>C17+C18+C19</f>
        <v>2572</v>
      </c>
      <c r="D16" s="14">
        <f>D17+D18+D19</f>
        <v>3263</v>
      </c>
      <c r="E16" s="14">
        <f>E17+E18+E19</f>
        <v>317</v>
      </c>
      <c r="F16" s="14">
        <f aca="true" t="shared" si="5" ref="F16:N16">F17+F18+F19</f>
        <v>2628</v>
      </c>
      <c r="G16" s="14">
        <f t="shared" si="5"/>
        <v>3935</v>
      </c>
      <c r="H16" s="14">
        <f>H17+H18+H19</f>
        <v>2375</v>
      </c>
      <c r="I16" s="14">
        <f>I17+I18+I19</f>
        <v>529</v>
      </c>
      <c r="J16" s="14">
        <f>J17+J18+J19</f>
        <v>4138</v>
      </c>
      <c r="K16" s="14">
        <f>K17+K18+K19</f>
        <v>2620</v>
      </c>
      <c r="L16" s="14">
        <f>L17+L18+L19</f>
        <v>4333</v>
      </c>
      <c r="M16" s="14">
        <f t="shared" si="5"/>
        <v>970</v>
      </c>
      <c r="N16" s="14">
        <f t="shared" si="5"/>
        <v>472</v>
      </c>
      <c r="O16" s="12">
        <f t="shared" si="2"/>
        <v>32434</v>
      </c>
    </row>
    <row r="17" spans="1:26" ht="18.75" customHeight="1">
      <c r="A17" s="15" t="s">
        <v>16</v>
      </c>
      <c r="B17" s="14">
        <v>4270</v>
      </c>
      <c r="C17" s="14">
        <v>2556</v>
      </c>
      <c r="D17" s="14">
        <v>3245</v>
      </c>
      <c r="E17" s="14">
        <v>316</v>
      </c>
      <c r="F17" s="14">
        <v>2610</v>
      </c>
      <c r="G17" s="14">
        <v>3918</v>
      </c>
      <c r="H17" s="14">
        <v>2358</v>
      </c>
      <c r="I17" s="14">
        <v>526</v>
      </c>
      <c r="J17" s="14">
        <v>4122</v>
      </c>
      <c r="K17" s="14">
        <v>2592</v>
      </c>
      <c r="L17" s="14">
        <v>4301</v>
      </c>
      <c r="M17" s="14">
        <v>959</v>
      </c>
      <c r="N17" s="14">
        <v>464</v>
      </c>
      <c r="O17" s="12">
        <f t="shared" si="2"/>
        <v>32237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16</v>
      </c>
      <c r="D18" s="14">
        <v>17</v>
      </c>
      <c r="E18" s="14">
        <v>1</v>
      </c>
      <c r="F18" s="14">
        <v>15</v>
      </c>
      <c r="G18" s="14">
        <v>14</v>
      </c>
      <c r="H18" s="14">
        <v>14</v>
      </c>
      <c r="I18" s="14">
        <v>3</v>
      </c>
      <c r="J18" s="14">
        <v>15</v>
      </c>
      <c r="K18" s="14">
        <v>27</v>
      </c>
      <c r="L18" s="14">
        <v>32</v>
      </c>
      <c r="M18" s="14">
        <v>10</v>
      </c>
      <c r="N18" s="14">
        <v>7</v>
      </c>
      <c r="O18" s="12">
        <f t="shared" si="2"/>
        <v>183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0</v>
      </c>
      <c r="C19" s="14">
        <v>0</v>
      </c>
      <c r="D19" s="14">
        <v>1</v>
      </c>
      <c r="E19" s="14">
        <v>0</v>
      </c>
      <c r="F19" s="14">
        <v>3</v>
      </c>
      <c r="G19" s="14">
        <v>3</v>
      </c>
      <c r="H19" s="14">
        <v>3</v>
      </c>
      <c r="I19" s="14">
        <v>0</v>
      </c>
      <c r="J19" s="14">
        <v>1</v>
      </c>
      <c r="K19" s="14">
        <v>1</v>
      </c>
      <c r="L19" s="14">
        <v>0</v>
      </c>
      <c r="M19" s="14">
        <v>1</v>
      </c>
      <c r="N19" s="14">
        <v>1</v>
      </c>
      <c r="O19" s="12">
        <f t="shared" si="2"/>
        <v>14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46764</v>
      </c>
      <c r="C20" s="18">
        <f>C21+C22+C23</f>
        <v>26313</v>
      </c>
      <c r="D20" s="18">
        <f>D21+D22+D23</f>
        <v>34012</v>
      </c>
      <c r="E20" s="18">
        <f>E21+E22+E23</f>
        <v>3299</v>
      </c>
      <c r="F20" s="18">
        <f aca="true" t="shared" si="6" ref="F20:N20">F21+F22+F23</f>
        <v>26282</v>
      </c>
      <c r="G20" s="18">
        <f t="shared" si="6"/>
        <v>35147</v>
      </c>
      <c r="H20" s="18">
        <f>H21+H22+H23</f>
        <v>25437</v>
      </c>
      <c r="I20" s="18">
        <f>I21+I22+I23</f>
        <v>5448</v>
      </c>
      <c r="J20" s="18">
        <f>J21+J22+J23</f>
        <v>45512</v>
      </c>
      <c r="K20" s="18">
        <f>K21+K22+K23</f>
        <v>26381</v>
      </c>
      <c r="L20" s="18">
        <f>L21+L22+L23</f>
        <v>47141</v>
      </c>
      <c r="M20" s="18">
        <f t="shared" si="6"/>
        <v>12070</v>
      </c>
      <c r="N20" s="18">
        <f t="shared" si="6"/>
        <v>6801</v>
      </c>
      <c r="O20" s="12">
        <f aca="true" t="shared" si="7" ref="O20:O26">SUM(B20:N20)</f>
        <v>340607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25580</v>
      </c>
      <c r="C21" s="14">
        <v>15559</v>
      </c>
      <c r="D21" s="14">
        <v>17676</v>
      </c>
      <c r="E21" s="14">
        <v>1756</v>
      </c>
      <c r="F21" s="14">
        <v>14702</v>
      </c>
      <c r="G21" s="14">
        <v>18980</v>
      </c>
      <c r="H21" s="14">
        <v>14435</v>
      </c>
      <c r="I21" s="14">
        <v>3090</v>
      </c>
      <c r="J21" s="14">
        <v>25388</v>
      </c>
      <c r="K21" s="14">
        <v>14076</v>
      </c>
      <c r="L21" s="14">
        <v>24311</v>
      </c>
      <c r="M21" s="14">
        <v>6307</v>
      </c>
      <c r="N21" s="14">
        <v>3393</v>
      </c>
      <c r="O21" s="12">
        <f t="shared" si="7"/>
        <v>185253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20970</v>
      </c>
      <c r="C22" s="14">
        <v>10611</v>
      </c>
      <c r="D22" s="14">
        <v>16201</v>
      </c>
      <c r="E22" s="14">
        <v>1516</v>
      </c>
      <c r="F22" s="14">
        <v>11441</v>
      </c>
      <c r="G22" s="14">
        <v>15962</v>
      </c>
      <c r="H22" s="14">
        <v>10898</v>
      </c>
      <c r="I22" s="14">
        <v>2329</v>
      </c>
      <c r="J22" s="14">
        <v>19952</v>
      </c>
      <c r="K22" s="14">
        <v>12176</v>
      </c>
      <c r="L22" s="14">
        <v>22608</v>
      </c>
      <c r="M22" s="14">
        <v>5699</v>
      </c>
      <c r="N22" s="14">
        <v>3385</v>
      </c>
      <c r="O22" s="12">
        <f t="shared" si="7"/>
        <v>153748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214</v>
      </c>
      <c r="C23" s="14">
        <v>143</v>
      </c>
      <c r="D23" s="14">
        <v>135</v>
      </c>
      <c r="E23" s="14">
        <v>27</v>
      </c>
      <c r="F23" s="14">
        <v>139</v>
      </c>
      <c r="G23" s="14">
        <v>205</v>
      </c>
      <c r="H23" s="14">
        <v>104</v>
      </c>
      <c r="I23" s="14">
        <v>29</v>
      </c>
      <c r="J23" s="14">
        <v>172</v>
      </c>
      <c r="K23" s="14">
        <v>129</v>
      </c>
      <c r="L23" s="14">
        <v>222</v>
      </c>
      <c r="M23" s="14">
        <v>64</v>
      </c>
      <c r="N23" s="14">
        <v>23</v>
      </c>
      <c r="O23" s="12">
        <f t="shared" si="7"/>
        <v>1606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36278</v>
      </c>
      <c r="C24" s="14">
        <f>C25+C26</f>
        <v>26317</v>
      </c>
      <c r="D24" s="14">
        <f>D25+D26</f>
        <v>32627</v>
      </c>
      <c r="E24" s="14">
        <f>E25+E26</f>
        <v>4013</v>
      </c>
      <c r="F24" s="14">
        <f aca="true" t="shared" si="8" ref="F24:N24">F25+F26</f>
        <v>27587</v>
      </c>
      <c r="G24" s="14">
        <f t="shared" si="8"/>
        <v>39453</v>
      </c>
      <c r="H24" s="14">
        <f>H25+H26</f>
        <v>24860</v>
      </c>
      <c r="I24" s="14">
        <f>I25+I26</f>
        <v>5519</v>
      </c>
      <c r="J24" s="14">
        <f>J25+J26</f>
        <v>29744</v>
      </c>
      <c r="K24" s="14">
        <f>K25+K26</f>
        <v>23286</v>
      </c>
      <c r="L24" s="14">
        <f>L25+L26</f>
        <v>25713</v>
      </c>
      <c r="M24" s="14">
        <f t="shared" si="8"/>
        <v>6586</v>
      </c>
      <c r="N24" s="14">
        <f t="shared" si="8"/>
        <v>3267</v>
      </c>
      <c r="O24" s="12">
        <f t="shared" si="7"/>
        <v>285250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30582</v>
      </c>
      <c r="C25" s="14">
        <v>22915</v>
      </c>
      <c r="D25" s="14">
        <v>28389</v>
      </c>
      <c r="E25" s="14">
        <v>3603</v>
      </c>
      <c r="F25" s="14">
        <v>24330</v>
      </c>
      <c r="G25" s="14">
        <v>35141</v>
      </c>
      <c r="H25" s="14">
        <v>22008</v>
      </c>
      <c r="I25" s="14">
        <v>4936</v>
      </c>
      <c r="J25" s="14">
        <v>25044</v>
      </c>
      <c r="K25" s="14">
        <v>20489</v>
      </c>
      <c r="L25" s="14">
        <v>21857</v>
      </c>
      <c r="M25" s="14">
        <v>5510</v>
      </c>
      <c r="N25" s="14">
        <v>2697</v>
      </c>
      <c r="O25" s="12">
        <f t="shared" si="7"/>
        <v>247501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5696</v>
      </c>
      <c r="C26" s="14">
        <v>3402</v>
      </c>
      <c r="D26" s="14">
        <v>4238</v>
      </c>
      <c r="E26" s="14">
        <v>410</v>
      </c>
      <c r="F26" s="14">
        <v>3257</v>
      </c>
      <c r="G26" s="14">
        <v>4312</v>
      </c>
      <c r="H26" s="14">
        <v>2852</v>
      </c>
      <c r="I26" s="14">
        <v>583</v>
      </c>
      <c r="J26" s="14">
        <v>4700</v>
      </c>
      <c r="K26" s="14">
        <v>2797</v>
      </c>
      <c r="L26" s="14">
        <v>3856</v>
      </c>
      <c r="M26" s="14">
        <v>1076</v>
      </c>
      <c r="N26" s="14">
        <v>570</v>
      </c>
      <c r="O26" s="12">
        <f t="shared" si="7"/>
        <v>37749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358924.68470110005</v>
      </c>
      <c r="C36" s="60">
        <f aca="true" t="shared" si="11" ref="C36:N36">C37+C38+C39+C40</f>
        <v>224037.52422749996</v>
      </c>
      <c r="D36" s="60">
        <f t="shared" si="11"/>
        <v>275749.3188706</v>
      </c>
      <c r="E36" s="60">
        <f t="shared" si="11"/>
        <v>36548.47196319999</v>
      </c>
      <c r="F36" s="60">
        <f t="shared" si="11"/>
        <v>238264.40917979996</v>
      </c>
      <c r="G36" s="60">
        <f t="shared" si="11"/>
        <v>268600.7424</v>
      </c>
      <c r="H36" s="60">
        <f t="shared" si="11"/>
        <v>215212.67</v>
      </c>
      <c r="I36" s="60">
        <f>I37+I38+I39+I40</f>
        <v>44001.28936739999</v>
      </c>
      <c r="J36" s="60">
        <f>J37+J38+J39+J40</f>
        <v>316590.4825776</v>
      </c>
      <c r="K36" s="60">
        <f>K37+K38+K39+K40</f>
        <v>237769.149123</v>
      </c>
      <c r="L36" s="60">
        <f>L37+L38+L39+L40</f>
        <v>316886.46275407996</v>
      </c>
      <c r="M36" s="60">
        <f t="shared" si="11"/>
        <v>108787.1485168</v>
      </c>
      <c r="N36" s="60">
        <f t="shared" si="11"/>
        <v>59249.907764640004</v>
      </c>
      <c r="O36" s="60">
        <f>O37+O38+O39+O40</f>
        <v>2700622.26144572</v>
      </c>
    </row>
    <row r="37" spans="1:15" ht="18.75" customHeight="1">
      <c r="A37" s="57" t="s">
        <v>50</v>
      </c>
      <c r="B37" s="54">
        <f aca="true" t="shared" si="12" ref="B37:N37">B29*B7</f>
        <v>352052.7615</v>
      </c>
      <c r="C37" s="54">
        <f t="shared" si="12"/>
        <v>218256.78999999998</v>
      </c>
      <c r="D37" s="54">
        <f t="shared" si="12"/>
        <v>264185.8984</v>
      </c>
      <c r="E37" s="54">
        <f t="shared" si="12"/>
        <v>35989.336599999995</v>
      </c>
      <c r="F37" s="54">
        <f t="shared" si="12"/>
        <v>236793.20279999997</v>
      </c>
      <c r="G37" s="54">
        <f t="shared" si="12"/>
        <v>262621.3087</v>
      </c>
      <c r="H37" s="54">
        <f t="shared" si="12"/>
        <v>210041.166</v>
      </c>
      <c r="I37" s="54">
        <f>I29*I7</f>
        <v>43468.7322</v>
      </c>
      <c r="J37" s="54">
        <f>J29*J7</f>
        <v>310295.232</v>
      </c>
      <c r="K37" s="54">
        <f>K29*K7</f>
        <v>232809.555</v>
      </c>
      <c r="L37" s="54">
        <f>L29*L7</f>
        <v>311139.9541</v>
      </c>
      <c r="M37" s="54">
        <f t="shared" si="12"/>
        <v>105485.76</v>
      </c>
      <c r="N37" s="54">
        <f t="shared" si="12"/>
        <v>58704.525</v>
      </c>
      <c r="O37" s="56">
        <f>SUM(B37:N37)</f>
        <v>2641844.2223</v>
      </c>
    </row>
    <row r="38" spans="1:15" ht="18.75" customHeight="1">
      <c r="A38" s="57" t="s">
        <v>51</v>
      </c>
      <c r="B38" s="54">
        <f aca="true" t="shared" si="13" ref="B38:N38">B30*B7</f>
        <v>-1043.9967989</v>
      </c>
      <c r="C38" s="54">
        <f t="shared" si="13"/>
        <v>-634.8157725</v>
      </c>
      <c r="D38" s="54">
        <f t="shared" si="13"/>
        <v>-784.8295294</v>
      </c>
      <c r="E38" s="54">
        <f t="shared" si="13"/>
        <v>-87.1446368</v>
      </c>
      <c r="F38" s="54">
        <f t="shared" si="13"/>
        <v>-690.1936202</v>
      </c>
      <c r="G38" s="54">
        <f t="shared" si="13"/>
        <v>-774.2463</v>
      </c>
      <c r="H38" s="54">
        <f t="shared" si="13"/>
        <v>-578.256</v>
      </c>
      <c r="I38" s="54">
        <f>I30*I7</f>
        <v>-122.2828326</v>
      </c>
      <c r="J38" s="54">
        <f>J30*J7</f>
        <v>-893.2294224</v>
      </c>
      <c r="K38" s="54">
        <f>K30*K7</f>
        <v>-665.915877</v>
      </c>
      <c r="L38" s="54">
        <f>L30*L7</f>
        <v>-913.99134592</v>
      </c>
      <c r="M38" s="54">
        <f t="shared" si="13"/>
        <v>-307.7114832</v>
      </c>
      <c r="N38" s="54">
        <f t="shared" si="13"/>
        <v>-173.65723536000002</v>
      </c>
      <c r="O38" s="25">
        <f>SUM(B38:N38)</f>
        <v>-7670.27085428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-58953.2</v>
      </c>
      <c r="C42" s="25">
        <f aca="true" t="shared" si="15" ref="C42:N42">+C43+C46+C58+C59</f>
        <v>-46230.8</v>
      </c>
      <c r="D42" s="25">
        <f t="shared" si="15"/>
        <v>-46628.2</v>
      </c>
      <c r="E42" s="25">
        <f t="shared" si="15"/>
        <v>-3705</v>
      </c>
      <c r="F42" s="25">
        <f t="shared" si="15"/>
        <v>-34798.8</v>
      </c>
      <c r="G42" s="25">
        <f t="shared" si="15"/>
        <v>-54228.2</v>
      </c>
      <c r="H42" s="25">
        <f t="shared" si="15"/>
        <v>-43098</v>
      </c>
      <c r="I42" s="25">
        <f>+I43+I46+I58+I59</f>
        <v>-9724.8</v>
      </c>
      <c r="J42" s="25">
        <f>+J43+J46+J58+J59</f>
        <v>-40656.2</v>
      </c>
      <c r="K42" s="25">
        <f>+K43+K46+K58+K59</f>
        <v>-40895.6</v>
      </c>
      <c r="L42" s="25">
        <f>+L43+L46+L58+L59</f>
        <v>-37198.2</v>
      </c>
      <c r="M42" s="25">
        <f t="shared" si="15"/>
        <v>-15044.2</v>
      </c>
      <c r="N42" s="25">
        <f t="shared" si="15"/>
        <v>-8816</v>
      </c>
      <c r="O42" s="25">
        <f>+O43+O46+O58+O59</f>
        <v>-439977.2</v>
      </c>
    </row>
    <row r="43" spans="1:15" ht="18.75" customHeight="1">
      <c r="A43" s="17" t="s">
        <v>55</v>
      </c>
      <c r="B43" s="26">
        <f>B44+B45</f>
        <v>-58953.2</v>
      </c>
      <c r="C43" s="26">
        <f>C44+C45</f>
        <v>-46230.8</v>
      </c>
      <c r="D43" s="26">
        <f>D44+D45</f>
        <v>-46128.2</v>
      </c>
      <c r="E43" s="26">
        <f>E44+E45</f>
        <v>-3705</v>
      </c>
      <c r="F43" s="26">
        <f aca="true" t="shared" si="16" ref="F43:N43">F44+F45</f>
        <v>-34298.8</v>
      </c>
      <c r="G43" s="26">
        <f t="shared" si="16"/>
        <v>-53728.2</v>
      </c>
      <c r="H43" s="26">
        <f t="shared" si="16"/>
        <v>-42598</v>
      </c>
      <c r="I43" s="26">
        <f>I44+I45</f>
        <v>-8724.8</v>
      </c>
      <c r="J43" s="26">
        <f>J44+J45</f>
        <v>-40656.2</v>
      </c>
      <c r="K43" s="26">
        <f>K44+K45</f>
        <v>-40895.6</v>
      </c>
      <c r="L43" s="26">
        <f>L44+L45</f>
        <v>-37198.2</v>
      </c>
      <c r="M43" s="26">
        <f t="shared" si="16"/>
        <v>-15044.2</v>
      </c>
      <c r="N43" s="26">
        <f t="shared" si="16"/>
        <v>-8816</v>
      </c>
      <c r="O43" s="25">
        <f aca="true" t="shared" si="17" ref="O43:O59">SUM(B43:N43)</f>
        <v>-436977.2</v>
      </c>
    </row>
    <row r="44" spans="1:26" ht="18.75" customHeight="1">
      <c r="A44" s="13" t="s">
        <v>56</v>
      </c>
      <c r="B44" s="20">
        <f>ROUND(-B9*$D$3,2)</f>
        <v>-58953.2</v>
      </c>
      <c r="C44" s="20">
        <f>ROUND(-C9*$D$3,2)</f>
        <v>-46230.8</v>
      </c>
      <c r="D44" s="20">
        <f>ROUND(-D9*$D$3,2)</f>
        <v>-46128.2</v>
      </c>
      <c r="E44" s="20">
        <f>ROUND(-E9*$D$3,2)</f>
        <v>-3705</v>
      </c>
      <c r="F44" s="20">
        <f aca="true" t="shared" si="18" ref="F44:N44">ROUND(-F9*$D$3,2)</f>
        <v>-34298.8</v>
      </c>
      <c r="G44" s="20">
        <f t="shared" si="18"/>
        <v>-53728.2</v>
      </c>
      <c r="H44" s="20">
        <f t="shared" si="18"/>
        <v>-42598</v>
      </c>
      <c r="I44" s="20">
        <f>ROUND(-I9*$D$3,2)</f>
        <v>-8724.8</v>
      </c>
      <c r="J44" s="20">
        <f>ROUND(-J9*$D$3,2)</f>
        <v>-40656.2</v>
      </c>
      <c r="K44" s="20">
        <f>ROUND(-K9*$D$3,2)</f>
        <v>-40895.6</v>
      </c>
      <c r="L44" s="20">
        <f>ROUND(-L9*$D$3,2)</f>
        <v>-37198.2</v>
      </c>
      <c r="M44" s="20">
        <f t="shared" si="18"/>
        <v>-15044.2</v>
      </c>
      <c r="N44" s="20">
        <f t="shared" si="18"/>
        <v>-8816</v>
      </c>
      <c r="O44" s="46">
        <f t="shared" si="17"/>
        <v>-436977.2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299971.48470110004</v>
      </c>
      <c r="C61" s="29">
        <f t="shared" si="21"/>
        <v>177806.72422749997</v>
      </c>
      <c r="D61" s="29">
        <f t="shared" si="21"/>
        <v>229121.1188706</v>
      </c>
      <c r="E61" s="29">
        <f t="shared" si="21"/>
        <v>32843.47196319999</v>
      </c>
      <c r="F61" s="29">
        <f t="shared" si="21"/>
        <v>203465.60917979997</v>
      </c>
      <c r="G61" s="29">
        <f t="shared" si="21"/>
        <v>214372.54239999998</v>
      </c>
      <c r="H61" s="29">
        <f t="shared" si="21"/>
        <v>172114.67</v>
      </c>
      <c r="I61" s="29">
        <f t="shared" si="21"/>
        <v>34276.48936739999</v>
      </c>
      <c r="J61" s="29">
        <f>+J36+J42</f>
        <v>275934.2825776</v>
      </c>
      <c r="K61" s="29">
        <f>+K36+K42</f>
        <v>196873.549123</v>
      </c>
      <c r="L61" s="29">
        <f>+L36+L42</f>
        <v>279688.26275407994</v>
      </c>
      <c r="M61" s="29">
        <f t="shared" si="21"/>
        <v>93742.94851680001</v>
      </c>
      <c r="N61" s="29">
        <f t="shared" si="21"/>
        <v>50433.907764640004</v>
      </c>
      <c r="O61" s="29">
        <f>SUM(B61:N61)</f>
        <v>2260645.06144572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299971.48</v>
      </c>
      <c r="C64" s="36">
        <f aca="true" t="shared" si="22" ref="C64:N64">SUM(C65:C78)</f>
        <v>177806.72</v>
      </c>
      <c r="D64" s="36">
        <f t="shared" si="22"/>
        <v>229121.12</v>
      </c>
      <c r="E64" s="36">
        <f t="shared" si="22"/>
        <v>32843.48</v>
      </c>
      <c r="F64" s="36">
        <f t="shared" si="22"/>
        <v>203465.61</v>
      </c>
      <c r="G64" s="36">
        <f t="shared" si="22"/>
        <v>214372.54</v>
      </c>
      <c r="H64" s="36">
        <f t="shared" si="22"/>
        <v>172114.67</v>
      </c>
      <c r="I64" s="36">
        <f t="shared" si="22"/>
        <v>34276.49</v>
      </c>
      <c r="J64" s="36">
        <f t="shared" si="22"/>
        <v>275934.28</v>
      </c>
      <c r="K64" s="36">
        <f t="shared" si="22"/>
        <v>196873.55</v>
      </c>
      <c r="L64" s="36">
        <f t="shared" si="22"/>
        <v>279688.26</v>
      </c>
      <c r="M64" s="36">
        <f t="shared" si="22"/>
        <v>93742.95</v>
      </c>
      <c r="N64" s="36">
        <f t="shared" si="22"/>
        <v>50433.91</v>
      </c>
      <c r="O64" s="29">
        <f>SUM(O65:O78)</f>
        <v>2260645.0600000005</v>
      </c>
    </row>
    <row r="65" spans="1:16" ht="18.75" customHeight="1">
      <c r="A65" s="17" t="s">
        <v>70</v>
      </c>
      <c r="B65" s="36">
        <f>57348.62+1151.8</f>
        <v>58500.420000000006</v>
      </c>
      <c r="C65" s="36">
        <f>53640.5+1169.01</f>
        <v>54809.51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113309.93000000001</v>
      </c>
      <c r="P65"/>
    </row>
    <row r="66" spans="1:16" ht="18.75" customHeight="1">
      <c r="A66" s="17" t="s">
        <v>71</v>
      </c>
      <c r="B66" s="36">
        <f>237964.02+3507.04</f>
        <v>241471.06</v>
      </c>
      <c r="C66" s="36">
        <f>120143.19+2854.02</f>
        <v>122997.21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364468.27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229121.12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229121.12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32843.48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32843.48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203465.61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203465.61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214372.54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214372.54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172114.67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172114.67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34276.49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34276.49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275934.28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275934.28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196873.55</v>
      </c>
      <c r="L74" s="35">
        <v>0</v>
      </c>
      <c r="M74" s="35">
        <v>0</v>
      </c>
      <c r="N74" s="35">
        <v>0</v>
      </c>
      <c r="O74" s="29">
        <f t="shared" si="23"/>
        <v>196873.55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279688.26</v>
      </c>
      <c r="M75" s="35">
        <v>0</v>
      </c>
      <c r="N75" s="61">
        <v>0</v>
      </c>
      <c r="O75" s="26">
        <f t="shared" si="23"/>
        <v>279688.26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93742.95</v>
      </c>
      <c r="N76" s="35">
        <v>0</v>
      </c>
      <c r="O76" s="29">
        <f t="shared" si="23"/>
        <v>93742.95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50433.91</v>
      </c>
      <c r="O77" s="26">
        <f t="shared" si="23"/>
        <v>50433.91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2.3481495037091213</v>
      </c>
      <c r="C82" s="44">
        <v>2.2886894242268916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2.051489928623536</v>
      </c>
      <c r="C83" s="44">
        <v>1.9398655596400047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1.8779344671640317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2.6345038537591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2.1948525109602413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1.742335784155507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2.0502191555297307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2.0149878356642392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1.9865288767741607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2.2393866659305997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2.139244922514617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2.549071085172414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2.497993497391964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3.2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2018-01-08T11:42:41Z</dcterms:modified>
  <cp:category/>
  <cp:version/>
  <cp:contentType/>
  <cp:contentStatus/>
</cp:coreProperties>
</file>