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<sst xmlns="http://schemas.openxmlformats.org/spreadsheetml/2006/main" count="112" uniqueCount="110">
  <si>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</si>
  <si>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</si>
  <si>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</si>
  <si>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</si>
  <si>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</si>
  <si>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</si>
  <si>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</si>
  <si>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</si>
  <si>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</si>
  <si>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</si>
  <si>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</si>
  <si>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</si>
  <si>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</si>
  <si>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</si>
  <si>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</si>
  <si>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</si>
  <si>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</si>
  <si>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</si>
  <si>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</si>
  <si>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</si>
  <si>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</si>
  <si>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</si>
  <si>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</si>
  <si>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</si>
  <si>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</si>
  <si>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</si>
  <si>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</si>
  <si>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</si>
  <si>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</si>
  <si>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</si>
  <si>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</si>
  <si>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</si>
  <si>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</si>
  <si>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</si>
  <si>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</si>
  <si>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</si>
  <si>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</si>
  <si>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</si>
  <si>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</si>
  <si>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</si>
  <si>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</si>
  <si>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</si>
  <si>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</si>
  <si>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</si>
  <si>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</si>
  <si>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</si>
  <si>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</si>
  <si>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</si>
  <si>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</si>
  <si>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</si>
  <si>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</si>
  <si>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</si>
  <si>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</si>
  <si>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</si>
  <si>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</si>
  <si>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</si>
  <si>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</si>
  <si>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</si>
  <si>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</si>
  <si>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</si>
  <si>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</si>
  <si>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</si>
  <si>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</si>
  <si>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</si>
  <si>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</si>
  <si>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</si>
  <si>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</si>
  <si>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</si>
  <si>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</si>
  <si>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</si>
  <si>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</si>
  <si>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</si>
  <si>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</si>
  <si>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</si>
  <si>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</si>
  <si>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</si>
  <si>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</si>
  <si>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</si>
  <si>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</si>
  <si>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</si>
  <si>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</si>
  <si>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</si>
  <si>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</si>
  <si>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</si>
  <si>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</si>
  <si>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</si>
  <si>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</si>
  <si>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</si>
  <si>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</si>
  <si>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</si>
  <si>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</si>
  <si>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</si>
  <si>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</si>
  <si>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</si>
  <si>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</si>
  <si>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</si>
  <si>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</si>
  <si>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</si>
  <si>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</si>
  <si>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</si>
  <si>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</si>
  <si>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</si>
  <si>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</si>
  <si>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</si>
  <si>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</si>
  <si>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</si>
  <si>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</si>
  <si>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25/12/17 - VENCIMENTO 03/01/18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</si>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</sst>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2.7539062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117949</v>
      </c>
      <c r="C7" s="10">
        <f>C8+C20+C24</f>
        <v>74151</v>
      </c>
      <c r="D7" s="10">
        <f>D8+D20+D24</f>
        <v>96369</v>
      </c>
      <c r="E7" s="10">
        <f>E8+E20+E24</f>
        <v>10409</v>
      </c>
      <c r="F7" s="10">
        <f aca="true" t="shared" si="0" ref="F7:N7">F8+F20+F24</f>
        <v>77755</v>
      </c>
      <c r="G7" s="10">
        <f t="shared" si="0"/>
        <v>101258</v>
      </c>
      <c r="H7" s="10">
        <f>H8+H20+H24</f>
        <v>73400</v>
      </c>
      <c r="I7" s="10">
        <f>I8+I20+I24</f>
        <v>17582</v>
      </c>
      <c r="J7" s="10">
        <f>J8+J20+J24</f>
        <v>119845</v>
      </c>
      <c r="K7" s="10">
        <f>K8+K20+K24</f>
        <v>76164</v>
      </c>
      <c r="L7" s="10">
        <f>L8+L20+L24</f>
        <v>102765</v>
      </c>
      <c r="M7" s="10">
        <f t="shared" si="0"/>
        <v>31577</v>
      </c>
      <c r="N7" s="10">
        <f t="shared" si="0"/>
        <v>16851</v>
      </c>
      <c r="O7" s="10">
        <f>+O8+O20+O24</f>
        <v>916075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63008</v>
      </c>
      <c r="C8" s="12">
        <f>+C9+C12+C16</f>
        <v>40624</v>
      </c>
      <c r="D8" s="12">
        <f>+D9+D12+D16</f>
        <v>54283</v>
      </c>
      <c r="E8" s="12">
        <f>+E9+E12+E16</f>
        <v>5175</v>
      </c>
      <c r="F8" s="12">
        <f aca="true" t="shared" si="1" ref="F8:N8">+F9+F12+F16</f>
        <v>41547</v>
      </c>
      <c r="G8" s="12">
        <f t="shared" si="1"/>
        <v>55736</v>
      </c>
      <c r="H8" s="12">
        <f>+H9+H12+H16</f>
        <v>40062</v>
      </c>
      <c r="I8" s="12">
        <f>+I9+I12+I16</f>
        <v>9541</v>
      </c>
      <c r="J8" s="12">
        <f>+J9+J12+J16</f>
        <v>63236</v>
      </c>
      <c r="K8" s="12">
        <f>+K9+K12+K16</f>
        <v>42780</v>
      </c>
      <c r="L8" s="12">
        <f>+L9+L12+L16</f>
        <v>53182</v>
      </c>
      <c r="M8" s="12">
        <f t="shared" si="1"/>
        <v>17864</v>
      </c>
      <c r="N8" s="12">
        <f t="shared" si="1"/>
        <v>9966</v>
      </c>
      <c r="O8" s="12">
        <f>SUM(B8:N8)</f>
        <v>497004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15639</v>
      </c>
      <c r="C9" s="14">
        <v>11558</v>
      </c>
      <c r="D9" s="14">
        <v>11939</v>
      </c>
      <c r="E9" s="14">
        <v>873</v>
      </c>
      <c r="F9" s="14">
        <v>9068</v>
      </c>
      <c r="G9" s="14">
        <v>12739</v>
      </c>
      <c r="H9" s="14">
        <v>10998</v>
      </c>
      <c r="I9" s="14">
        <v>2544</v>
      </c>
      <c r="J9" s="14">
        <v>11075</v>
      </c>
      <c r="K9" s="14">
        <v>10902</v>
      </c>
      <c r="L9" s="14">
        <v>9717</v>
      </c>
      <c r="M9" s="14">
        <v>4024</v>
      </c>
      <c r="N9" s="14">
        <v>2044</v>
      </c>
      <c r="O9" s="12">
        <f aca="true" t="shared" si="2" ref="O9:O19">SUM(B9:N9)</f>
        <v>113120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15639</v>
      </c>
      <c r="C10" s="14">
        <f>+C9-C11</f>
        <v>11558</v>
      </c>
      <c r="D10" s="14">
        <f>+D9-D11</f>
        <v>11939</v>
      </c>
      <c r="E10" s="14">
        <f>+E9-E11</f>
        <v>873</v>
      </c>
      <c r="F10" s="14">
        <f aca="true" t="shared" si="3" ref="F10:N10">+F9-F11</f>
        <v>9068</v>
      </c>
      <c r="G10" s="14">
        <f t="shared" si="3"/>
        <v>12739</v>
      </c>
      <c r="H10" s="14">
        <f>+H9-H11</f>
        <v>10998</v>
      </c>
      <c r="I10" s="14">
        <f>+I9-I11</f>
        <v>2544</v>
      </c>
      <c r="J10" s="14">
        <f>+J9-J11</f>
        <v>11075</v>
      </c>
      <c r="K10" s="14">
        <f>+K9-K11</f>
        <v>10902</v>
      </c>
      <c r="L10" s="14">
        <f>+L9-L11</f>
        <v>9717</v>
      </c>
      <c r="M10" s="14">
        <f t="shared" si="3"/>
        <v>4024</v>
      </c>
      <c r="N10" s="14">
        <f t="shared" si="3"/>
        <v>2044</v>
      </c>
      <c r="O10" s="12">
        <f t="shared" si="2"/>
        <v>113120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44355</v>
      </c>
      <c r="C12" s="14">
        <f>C13+C14+C15</f>
        <v>27468</v>
      </c>
      <c r="D12" s="14">
        <f>D13+D14+D15</f>
        <v>40155</v>
      </c>
      <c r="E12" s="14">
        <f>E13+E14+E15</f>
        <v>4028</v>
      </c>
      <c r="F12" s="14">
        <f aca="true" t="shared" si="4" ref="F12:N12">F13+F14+F15</f>
        <v>30486</v>
      </c>
      <c r="G12" s="14">
        <f t="shared" si="4"/>
        <v>40549</v>
      </c>
      <c r="H12" s="14">
        <f>H13+H14+H15</f>
        <v>27447</v>
      </c>
      <c r="I12" s="14">
        <f>I13+I14+I15</f>
        <v>6619</v>
      </c>
      <c r="J12" s="14">
        <f>J13+J14+J15</f>
        <v>49274</v>
      </c>
      <c r="K12" s="14">
        <f>K13+K14+K15</f>
        <v>30150</v>
      </c>
      <c r="L12" s="14">
        <f>L13+L14+L15</f>
        <v>40787</v>
      </c>
      <c r="M12" s="14">
        <f t="shared" si="4"/>
        <v>13120</v>
      </c>
      <c r="N12" s="14">
        <f t="shared" si="4"/>
        <v>7585</v>
      </c>
      <c r="O12" s="12">
        <f t="shared" si="2"/>
        <v>362023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23617</v>
      </c>
      <c r="C13" s="14">
        <v>15440</v>
      </c>
      <c r="D13" s="14">
        <v>20943</v>
      </c>
      <c r="E13" s="14">
        <v>2205</v>
      </c>
      <c r="F13" s="14">
        <v>16461</v>
      </c>
      <c r="G13" s="14">
        <v>21810</v>
      </c>
      <c r="H13" s="14">
        <v>15169</v>
      </c>
      <c r="I13" s="14">
        <v>3713</v>
      </c>
      <c r="J13" s="14">
        <v>27628</v>
      </c>
      <c r="K13" s="14">
        <v>15817</v>
      </c>
      <c r="L13" s="14">
        <v>20891</v>
      </c>
      <c r="M13" s="14">
        <v>6518</v>
      </c>
      <c r="N13" s="14">
        <v>3666</v>
      </c>
      <c r="O13" s="12">
        <f t="shared" si="2"/>
        <v>193878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20406</v>
      </c>
      <c r="C14" s="14">
        <v>11697</v>
      </c>
      <c r="D14" s="14">
        <v>18902</v>
      </c>
      <c r="E14" s="14">
        <v>1782</v>
      </c>
      <c r="F14" s="14">
        <v>13725</v>
      </c>
      <c r="G14" s="14">
        <v>18245</v>
      </c>
      <c r="H14" s="14">
        <v>12027</v>
      </c>
      <c r="I14" s="14">
        <v>2834</v>
      </c>
      <c r="J14" s="14">
        <v>21323</v>
      </c>
      <c r="K14" s="14">
        <v>14028</v>
      </c>
      <c r="L14" s="14">
        <v>19599</v>
      </c>
      <c r="M14" s="14">
        <v>6493</v>
      </c>
      <c r="N14" s="14">
        <v>3877</v>
      </c>
      <c r="O14" s="12">
        <f t="shared" si="2"/>
        <v>164938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332</v>
      </c>
      <c r="C15" s="14">
        <v>331</v>
      </c>
      <c r="D15" s="14">
        <v>310</v>
      </c>
      <c r="E15" s="14">
        <v>41</v>
      </c>
      <c r="F15" s="14">
        <v>300</v>
      </c>
      <c r="G15" s="14">
        <v>494</v>
      </c>
      <c r="H15" s="14">
        <v>251</v>
      </c>
      <c r="I15" s="14">
        <v>72</v>
      </c>
      <c r="J15" s="14">
        <v>323</v>
      </c>
      <c r="K15" s="14">
        <v>305</v>
      </c>
      <c r="L15" s="14">
        <v>297</v>
      </c>
      <c r="M15" s="14">
        <v>109</v>
      </c>
      <c r="N15" s="14">
        <v>42</v>
      </c>
      <c r="O15" s="12">
        <f t="shared" si="2"/>
        <v>3207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3014</v>
      </c>
      <c r="C16" s="14">
        <f>C17+C18+C19</f>
        <v>1598</v>
      </c>
      <c r="D16" s="14">
        <f>D17+D18+D19</f>
        <v>2189</v>
      </c>
      <c r="E16" s="14">
        <f>E17+E18+E19</f>
        <v>274</v>
      </c>
      <c r="F16" s="14">
        <f aca="true" t="shared" si="5" ref="F16:N16">F17+F18+F19</f>
        <v>1993</v>
      </c>
      <c r="G16" s="14">
        <f t="shared" si="5"/>
        <v>2448</v>
      </c>
      <c r="H16" s="14">
        <f>H17+H18+H19</f>
        <v>1617</v>
      </c>
      <c r="I16" s="14">
        <f>I17+I18+I19</f>
        <v>378</v>
      </c>
      <c r="J16" s="14">
        <f>J17+J18+J19</f>
        <v>2887</v>
      </c>
      <c r="K16" s="14">
        <f>K17+K18+K19</f>
        <v>1728</v>
      </c>
      <c r="L16" s="14">
        <f>L17+L18+L19</f>
        <v>2678</v>
      </c>
      <c r="M16" s="14">
        <f t="shared" si="5"/>
        <v>720</v>
      </c>
      <c r="N16" s="14">
        <f t="shared" si="5"/>
        <v>337</v>
      </c>
      <c r="O16" s="12">
        <f t="shared" si="2"/>
        <v>21861</v>
      </c>
    </row>
    <row r="17" spans="1:26" ht="18.75" customHeight="1">
      <c r="A17" s="15" t="s">
        <v>16</v>
      </c>
      <c r="B17" s="14">
        <v>3001</v>
      </c>
      <c r="C17" s="14">
        <v>1587</v>
      </c>
      <c r="D17" s="14">
        <v>2181</v>
      </c>
      <c r="E17" s="14">
        <v>273</v>
      </c>
      <c r="F17" s="14">
        <v>1978</v>
      </c>
      <c r="G17" s="14">
        <v>2436</v>
      </c>
      <c r="H17" s="14">
        <v>1607</v>
      </c>
      <c r="I17" s="14">
        <v>375</v>
      </c>
      <c r="J17" s="14">
        <v>2870</v>
      </c>
      <c r="K17" s="14">
        <v>1722</v>
      </c>
      <c r="L17" s="14">
        <v>2664</v>
      </c>
      <c r="M17" s="14">
        <v>712</v>
      </c>
      <c r="N17" s="14">
        <v>337</v>
      </c>
      <c r="O17" s="12">
        <f t="shared" si="2"/>
        <v>21743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</v>
      </c>
      <c r="C18" s="14">
        <v>9</v>
      </c>
      <c r="D18" s="14">
        <v>8</v>
      </c>
      <c r="E18" s="14">
        <v>1</v>
      </c>
      <c r="F18" s="14">
        <v>13</v>
      </c>
      <c r="G18" s="14">
        <v>11</v>
      </c>
      <c r="H18" s="14">
        <v>9</v>
      </c>
      <c r="I18" s="14">
        <v>3</v>
      </c>
      <c r="J18" s="14">
        <v>13</v>
      </c>
      <c r="K18" s="14">
        <v>6</v>
      </c>
      <c r="L18" s="14">
        <v>14</v>
      </c>
      <c r="M18" s="14">
        <v>8</v>
      </c>
      <c r="N18" s="14">
        <v>0</v>
      </c>
      <c r="O18" s="12">
        <f t="shared" si="2"/>
        <v>105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2</v>
      </c>
      <c r="D19" s="14">
        <v>0</v>
      </c>
      <c r="E19" s="14">
        <v>0</v>
      </c>
      <c r="F19" s="14">
        <v>2</v>
      </c>
      <c r="G19" s="14">
        <v>1</v>
      </c>
      <c r="H19" s="14">
        <v>1</v>
      </c>
      <c r="I19" s="14">
        <v>0</v>
      </c>
      <c r="J19" s="14">
        <v>4</v>
      </c>
      <c r="K19" s="14">
        <v>0</v>
      </c>
      <c r="L19" s="14">
        <v>0</v>
      </c>
      <c r="M19" s="14">
        <v>0</v>
      </c>
      <c r="N19" s="14">
        <v>0</v>
      </c>
      <c r="O19" s="12">
        <f t="shared" si="2"/>
        <v>13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30519</v>
      </c>
      <c r="C20" s="18">
        <f>C21+C22+C23</f>
        <v>16405</v>
      </c>
      <c r="D20" s="18">
        <f>D21+D22+D23</f>
        <v>21442</v>
      </c>
      <c r="E20" s="18">
        <f>E21+E22+E23</f>
        <v>2500</v>
      </c>
      <c r="F20" s="18">
        <f aca="true" t="shared" si="6" ref="F20:N20">F21+F22+F23</f>
        <v>18218</v>
      </c>
      <c r="G20" s="18">
        <f t="shared" si="6"/>
        <v>21476</v>
      </c>
      <c r="H20" s="18">
        <f>H21+H22+H23</f>
        <v>17133</v>
      </c>
      <c r="I20" s="18">
        <f>I21+I22+I23</f>
        <v>4011</v>
      </c>
      <c r="J20" s="18">
        <f>J21+J22+J23</f>
        <v>34092</v>
      </c>
      <c r="K20" s="18">
        <f>K21+K22+K23</f>
        <v>18286</v>
      </c>
      <c r="L20" s="18">
        <f>L21+L22+L23</f>
        <v>31803</v>
      </c>
      <c r="M20" s="18">
        <f t="shared" si="6"/>
        <v>8993</v>
      </c>
      <c r="N20" s="18">
        <f t="shared" si="6"/>
        <v>4722</v>
      </c>
      <c r="O20" s="12">
        <f aca="true" t="shared" si="7" ref="O20:O26">SUM(B20:N20)</f>
        <v>229600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18345</v>
      </c>
      <c r="C21" s="14">
        <v>10521</v>
      </c>
      <c r="D21" s="14">
        <v>12505</v>
      </c>
      <c r="E21" s="14">
        <v>1558</v>
      </c>
      <c r="F21" s="14">
        <v>11365</v>
      </c>
      <c r="G21" s="14">
        <v>13100</v>
      </c>
      <c r="H21" s="14">
        <v>10817</v>
      </c>
      <c r="I21" s="14">
        <v>2546</v>
      </c>
      <c r="J21" s="14">
        <v>21684</v>
      </c>
      <c r="K21" s="14">
        <v>10997</v>
      </c>
      <c r="L21" s="14">
        <v>18235</v>
      </c>
      <c r="M21" s="14">
        <v>5032</v>
      </c>
      <c r="N21" s="14">
        <v>2689</v>
      </c>
      <c r="O21" s="12">
        <f t="shared" si="7"/>
        <v>139394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12025</v>
      </c>
      <c r="C22" s="14">
        <v>5765</v>
      </c>
      <c r="D22" s="14">
        <v>8817</v>
      </c>
      <c r="E22" s="14">
        <v>929</v>
      </c>
      <c r="F22" s="14">
        <v>6729</v>
      </c>
      <c r="G22" s="14">
        <v>8207</v>
      </c>
      <c r="H22" s="14">
        <v>6212</v>
      </c>
      <c r="I22" s="14">
        <v>1443</v>
      </c>
      <c r="J22" s="14">
        <v>12258</v>
      </c>
      <c r="K22" s="14">
        <v>7158</v>
      </c>
      <c r="L22" s="14">
        <v>13403</v>
      </c>
      <c r="M22" s="14">
        <v>3905</v>
      </c>
      <c r="N22" s="14">
        <v>2009</v>
      </c>
      <c r="O22" s="12">
        <f t="shared" si="7"/>
        <v>88860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149</v>
      </c>
      <c r="C23" s="14">
        <v>119</v>
      </c>
      <c r="D23" s="14">
        <v>120</v>
      </c>
      <c r="E23" s="14">
        <v>13</v>
      </c>
      <c r="F23" s="14">
        <v>124</v>
      </c>
      <c r="G23" s="14">
        <v>169</v>
      </c>
      <c r="H23" s="14">
        <v>104</v>
      </c>
      <c r="I23" s="14">
        <v>22</v>
      </c>
      <c r="J23" s="14">
        <v>150</v>
      </c>
      <c r="K23" s="14">
        <v>131</v>
      </c>
      <c r="L23" s="14">
        <v>165</v>
      </c>
      <c r="M23" s="14">
        <v>56</v>
      </c>
      <c r="N23" s="14">
        <v>24</v>
      </c>
      <c r="O23" s="12">
        <f t="shared" si="7"/>
        <v>1346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24422</v>
      </c>
      <c r="C24" s="14">
        <f>C25+C26</f>
        <v>17122</v>
      </c>
      <c r="D24" s="14">
        <f>D25+D26</f>
        <v>20644</v>
      </c>
      <c r="E24" s="14">
        <f>E25+E26</f>
        <v>2734</v>
      </c>
      <c r="F24" s="14">
        <f aca="true" t="shared" si="8" ref="F24:N24">F25+F26</f>
        <v>17990</v>
      </c>
      <c r="G24" s="14">
        <f t="shared" si="8"/>
        <v>24046</v>
      </c>
      <c r="H24" s="14">
        <f>H25+H26</f>
        <v>16205</v>
      </c>
      <c r="I24" s="14">
        <f>I25+I26</f>
        <v>4030</v>
      </c>
      <c r="J24" s="14">
        <f>J25+J26</f>
        <v>22517</v>
      </c>
      <c r="K24" s="14">
        <f>K25+K26</f>
        <v>15098</v>
      </c>
      <c r="L24" s="14">
        <f>L25+L26</f>
        <v>17780</v>
      </c>
      <c r="M24" s="14">
        <f t="shared" si="8"/>
        <v>4720</v>
      </c>
      <c r="N24" s="14">
        <f t="shared" si="8"/>
        <v>2163</v>
      </c>
      <c r="O24" s="12">
        <f t="shared" si="7"/>
        <v>189471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18270</v>
      </c>
      <c r="C25" s="14">
        <v>13575</v>
      </c>
      <c r="D25" s="14">
        <v>16197</v>
      </c>
      <c r="E25" s="14">
        <v>2241</v>
      </c>
      <c r="F25" s="14">
        <v>14429</v>
      </c>
      <c r="G25" s="14">
        <v>19508</v>
      </c>
      <c r="H25" s="14">
        <v>13040</v>
      </c>
      <c r="I25" s="14">
        <v>3349</v>
      </c>
      <c r="J25" s="14">
        <v>16864</v>
      </c>
      <c r="K25" s="14">
        <v>12002</v>
      </c>
      <c r="L25" s="14">
        <v>13577</v>
      </c>
      <c r="M25" s="14">
        <v>3510</v>
      </c>
      <c r="N25" s="14">
        <v>1587</v>
      </c>
      <c r="O25" s="12">
        <f t="shared" si="7"/>
        <v>148149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6152</v>
      </c>
      <c r="C26" s="14">
        <v>3547</v>
      </c>
      <c r="D26" s="14">
        <v>4447</v>
      </c>
      <c r="E26" s="14">
        <v>493</v>
      </c>
      <c r="F26" s="14">
        <v>3561</v>
      </c>
      <c r="G26" s="14">
        <v>4538</v>
      </c>
      <c r="H26" s="14">
        <v>3165</v>
      </c>
      <c r="I26" s="14">
        <v>681</v>
      </c>
      <c r="J26" s="14">
        <v>5653</v>
      </c>
      <c r="K26" s="14">
        <v>3096</v>
      </c>
      <c r="L26" s="14">
        <v>4203</v>
      </c>
      <c r="M26" s="14">
        <v>1210</v>
      </c>
      <c r="N26" s="14">
        <v>576</v>
      </c>
      <c r="O26" s="12">
        <f t="shared" si="7"/>
        <v>41322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253568.94630154</v>
      </c>
      <c r="C36" s="60">
        <f aca="true" t="shared" si="11" ref="C36:N36">C37+C38+C39+C40</f>
        <v>155617.0387055</v>
      </c>
      <c r="D36" s="60">
        <f t="shared" si="11"/>
        <v>191849.97266845</v>
      </c>
      <c r="E36" s="60">
        <f t="shared" si="11"/>
        <v>27583.9226256</v>
      </c>
      <c r="F36" s="60">
        <f t="shared" si="11"/>
        <v>171274.01909775</v>
      </c>
      <c r="G36" s="60">
        <f t="shared" si="11"/>
        <v>181403.4784</v>
      </c>
      <c r="H36" s="60">
        <f t="shared" si="11"/>
        <v>154641.66</v>
      </c>
      <c r="I36" s="60">
        <f>I37+I38+I39+I40</f>
        <v>35555.1135164</v>
      </c>
      <c r="J36" s="60">
        <f>J37+J38+J39+J40</f>
        <v>243320.49767100002</v>
      </c>
      <c r="K36" s="60">
        <f>K37+K38+K39+K40</f>
        <v>174643.6548252</v>
      </c>
      <c r="L36" s="60">
        <f>L37+L38+L39+L40</f>
        <v>224671.2845864</v>
      </c>
      <c r="M36" s="60">
        <f t="shared" si="11"/>
        <v>83139.92466511</v>
      </c>
      <c r="N36" s="60">
        <f t="shared" si="11"/>
        <v>42301.89141456</v>
      </c>
      <c r="O36" s="60">
        <f>O37+O38+O39+O40</f>
        <v>1939571.4044775101</v>
      </c>
    </row>
    <row r="37" spans="1:15" ht="18.75" customHeight="1">
      <c r="A37" s="57" t="s">
        <v>50</v>
      </c>
      <c r="B37" s="54">
        <f aca="true" t="shared" si="12" ref="B37:N37">B29*B7</f>
        <v>246383.66610000003</v>
      </c>
      <c r="C37" s="54">
        <f t="shared" si="12"/>
        <v>149636.718</v>
      </c>
      <c r="D37" s="54">
        <f t="shared" si="12"/>
        <v>180036.5658</v>
      </c>
      <c r="E37" s="54">
        <f t="shared" si="12"/>
        <v>27003.0278</v>
      </c>
      <c r="F37" s="54">
        <f t="shared" si="12"/>
        <v>169606.9815</v>
      </c>
      <c r="G37" s="54">
        <f t="shared" si="12"/>
        <v>175166.2142</v>
      </c>
      <c r="H37" s="54">
        <f t="shared" si="12"/>
        <v>149302.94</v>
      </c>
      <c r="I37" s="54">
        <f>I29*I7</f>
        <v>34998.7292</v>
      </c>
      <c r="J37" s="54">
        <f>J29*J7</f>
        <v>236813.72</v>
      </c>
      <c r="K37" s="54">
        <f>K29*K7</f>
        <v>169502.982</v>
      </c>
      <c r="L37" s="54">
        <f>L29*L7</f>
        <v>218653.0905</v>
      </c>
      <c r="M37" s="54">
        <f t="shared" si="12"/>
        <v>79763.502</v>
      </c>
      <c r="N37" s="54">
        <f t="shared" si="12"/>
        <v>41706.225</v>
      </c>
      <c r="O37" s="56">
        <f>SUM(B37:N37)</f>
        <v>1878574.3621</v>
      </c>
    </row>
    <row r="38" spans="1:15" ht="18.75" customHeight="1">
      <c r="A38" s="57" t="s">
        <v>51</v>
      </c>
      <c r="B38" s="54">
        <f aca="true" t="shared" si="13" ref="B38:N38">B30*B7</f>
        <v>-730.6397984600001</v>
      </c>
      <c r="C38" s="54">
        <f t="shared" si="13"/>
        <v>-435.2292945</v>
      </c>
      <c r="D38" s="54">
        <f t="shared" si="13"/>
        <v>-534.84313155</v>
      </c>
      <c r="E38" s="54">
        <f t="shared" si="13"/>
        <v>-65.3851744</v>
      </c>
      <c r="F38" s="54">
        <f t="shared" si="13"/>
        <v>-494.36240225</v>
      </c>
      <c r="G38" s="54">
        <f t="shared" si="13"/>
        <v>-516.4158</v>
      </c>
      <c r="H38" s="54">
        <f t="shared" si="13"/>
        <v>-411.04</v>
      </c>
      <c r="I38" s="54">
        <f>I30*I7</f>
        <v>-98.4556836</v>
      </c>
      <c r="J38" s="54">
        <f>J30*J7</f>
        <v>-681.702329</v>
      </c>
      <c r="K38" s="54">
        <f>K30*K7</f>
        <v>-484.8371748</v>
      </c>
      <c r="L38" s="54">
        <f>L30*L7</f>
        <v>-642.3059135999999</v>
      </c>
      <c r="M38" s="54">
        <f t="shared" si="13"/>
        <v>-232.67733489</v>
      </c>
      <c r="N38" s="54">
        <f t="shared" si="13"/>
        <v>-123.37358544</v>
      </c>
      <c r="O38" s="25">
        <f>SUM(B38:N38)</f>
        <v>-5451.26762249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-59428.2</v>
      </c>
      <c r="C42" s="25">
        <f aca="true" t="shared" si="15" ref="C42:N42">+C43+C46+C58+C59</f>
        <v>-43920.4</v>
      </c>
      <c r="D42" s="25">
        <f t="shared" si="15"/>
        <v>-45868.2</v>
      </c>
      <c r="E42" s="25">
        <f t="shared" si="15"/>
        <v>-3317.4</v>
      </c>
      <c r="F42" s="25">
        <f t="shared" si="15"/>
        <v>-34958.4</v>
      </c>
      <c r="G42" s="25">
        <f t="shared" si="15"/>
        <v>-48908.2</v>
      </c>
      <c r="H42" s="25">
        <f t="shared" si="15"/>
        <v>-42292.4</v>
      </c>
      <c r="I42" s="25">
        <f>+I43+I46+I58+I59</f>
        <v>-14167.2</v>
      </c>
      <c r="J42" s="25">
        <f>+J43+J46+J58+J59</f>
        <v>-42085</v>
      </c>
      <c r="K42" s="25">
        <f>+K43+K46+K58+K59</f>
        <v>-41427.6</v>
      </c>
      <c r="L42" s="25">
        <f>+L43+L46+L58+L59</f>
        <v>-36924.6</v>
      </c>
      <c r="M42" s="25">
        <f t="shared" si="15"/>
        <v>-15291.2</v>
      </c>
      <c r="N42" s="25">
        <f t="shared" si="15"/>
        <v>-7767.2</v>
      </c>
      <c r="O42" s="25">
        <f>+O43+O46+O58+O59</f>
        <v>-436356</v>
      </c>
    </row>
    <row r="43" spans="1:15" ht="18.75" customHeight="1">
      <c r="A43" s="17" t="s">
        <v>55</v>
      </c>
      <c r="B43" s="26">
        <f>B44+B45</f>
        <v>-59428.2</v>
      </c>
      <c r="C43" s="26">
        <f>C44+C45</f>
        <v>-43920.4</v>
      </c>
      <c r="D43" s="26">
        <f>D44+D45</f>
        <v>-45368.2</v>
      </c>
      <c r="E43" s="26">
        <f>E44+E45</f>
        <v>-3317.4</v>
      </c>
      <c r="F43" s="26">
        <f aca="true" t="shared" si="16" ref="F43:N43">F44+F45</f>
        <v>-34458.4</v>
      </c>
      <c r="G43" s="26">
        <f t="shared" si="16"/>
        <v>-48408.2</v>
      </c>
      <c r="H43" s="26">
        <f t="shared" si="16"/>
        <v>-41792.4</v>
      </c>
      <c r="I43" s="26">
        <f>I44+I45</f>
        <v>-9667.2</v>
      </c>
      <c r="J43" s="26">
        <f>J44+J45</f>
        <v>-42085</v>
      </c>
      <c r="K43" s="26">
        <f>K44+K45</f>
        <v>-41427.6</v>
      </c>
      <c r="L43" s="26">
        <f>L44+L45</f>
        <v>-36924.6</v>
      </c>
      <c r="M43" s="26">
        <f t="shared" si="16"/>
        <v>-15291.2</v>
      </c>
      <c r="N43" s="26">
        <f t="shared" si="16"/>
        <v>-7767.2</v>
      </c>
      <c r="O43" s="25">
        <f aca="true" t="shared" si="17" ref="O43:O59">SUM(B43:N43)</f>
        <v>-429856</v>
      </c>
    </row>
    <row r="44" spans="1:26" ht="18.75" customHeight="1">
      <c r="A44" s="13" t="s">
        <v>56</v>
      </c>
      <c r="B44" s="20">
        <f>ROUND(-B9*$D$3,2)</f>
        <v>-59428.2</v>
      </c>
      <c r="C44" s="20">
        <f>ROUND(-C9*$D$3,2)</f>
        <v>-43920.4</v>
      </c>
      <c r="D44" s="20">
        <f>ROUND(-D9*$D$3,2)</f>
        <v>-45368.2</v>
      </c>
      <c r="E44" s="20">
        <f>ROUND(-E9*$D$3,2)</f>
        <v>-3317.4</v>
      </c>
      <c r="F44" s="20">
        <f aca="true" t="shared" si="18" ref="F44:N44">ROUND(-F9*$D$3,2)</f>
        <v>-34458.4</v>
      </c>
      <c r="G44" s="20">
        <f t="shared" si="18"/>
        <v>-48408.2</v>
      </c>
      <c r="H44" s="20">
        <f t="shared" si="18"/>
        <v>-41792.4</v>
      </c>
      <c r="I44" s="20">
        <f>ROUND(-I9*$D$3,2)</f>
        <v>-9667.2</v>
      </c>
      <c r="J44" s="20">
        <f>ROUND(-J9*$D$3,2)</f>
        <v>-42085</v>
      </c>
      <c r="K44" s="20">
        <f>ROUND(-K9*$D$3,2)</f>
        <v>-41427.6</v>
      </c>
      <c r="L44" s="20">
        <f>ROUND(-L9*$D$3,2)</f>
        <v>-36924.6</v>
      </c>
      <c r="M44" s="20">
        <f t="shared" si="18"/>
        <v>-15291.2</v>
      </c>
      <c r="N44" s="20">
        <f t="shared" si="18"/>
        <v>-7767.2</v>
      </c>
      <c r="O44" s="46">
        <f t="shared" si="17"/>
        <v>-429856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194140.74630154</v>
      </c>
      <c r="C61" s="29">
        <f t="shared" si="21"/>
        <v>111696.6387055</v>
      </c>
      <c r="D61" s="29">
        <f t="shared" si="21"/>
        <v>145981.77266845002</v>
      </c>
      <c r="E61" s="29">
        <f t="shared" si="21"/>
        <v>24266.5226256</v>
      </c>
      <c r="F61" s="29">
        <f t="shared" si="21"/>
        <v>136315.61909775</v>
      </c>
      <c r="G61" s="29">
        <f t="shared" si="21"/>
        <v>132495.2784</v>
      </c>
      <c r="H61" s="29">
        <f t="shared" si="21"/>
        <v>112349.26000000001</v>
      </c>
      <c r="I61" s="29">
        <f t="shared" si="21"/>
        <v>21387.9135164</v>
      </c>
      <c r="J61" s="29">
        <f>+J36+J42</f>
        <v>201235.49767100002</v>
      </c>
      <c r="K61" s="29">
        <f>+K36+K42</f>
        <v>133216.0548252</v>
      </c>
      <c r="L61" s="29">
        <f>+L36+L42</f>
        <v>187746.6845864</v>
      </c>
      <c r="M61" s="29">
        <f t="shared" si="21"/>
        <v>67848.72466511</v>
      </c>
      <c r="N61" s="29">
        <f t="shared" si="21"/>
        <v>34534.69141456</v>
      </c>
      <c r="O61" s="29">
        <f>SUM(B61:N61)</f>
        <v>1503215.40447751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194140.75000000003</v>
      </c>
      <c r="C64" s="36">
        <f aca="true" t="shared" si="22" ref="C64:N64">SUM(C65:C78)</f>
        <v>111696.64000000001</v>
      </c>
      <c r="D64" s="36">
        <f t="shared" si="22"/>
        <v>145981.78</v>
      </c>
      <c r="E64" s="36">
        <f t="shared" si="22"/>
        <v>24266.52</v>
      </c>
      <c r="F64" s="36">
        <f t="shared" si="22"/>
        <v>136315.62</v>
      </c>
      <c r="G64" s="36">
        <f t="shared" si="22"/>
        <v>132495.27</v>
      </c>
      <c r="H64" s="36">
        <f t="shared" si="22"/>
        <v>112349.26</v>
      </c>
      <c r="I64" s="36">
        <f t="shared" si="22"/>
        <v>21387.91</v>
      </c>
      <c r="J64" s="36">
        <f t="shared" si="22"/>
        <v>201235.5</v>
      </c>
      <c r="K64" s="36">
        <f t="shared" si="22"/>
        <v>133216.05</v>
      </c>
      <c r="L64" s="36">
        <f t="shared" si="22"/>
        <v>187746.68</v>
      </c>
      <c r="M64" s="36">
        <f t="shared" si="22"/>
        <v>67848.72</v>
      </c>
      <c r="N64" s="36">
        <f t="shared" si="22"/>
        <v>34534.7</v>
      </c>
      <c r="O64" s="29">
        <f>SUM(O65:O78)</f>
        <v>1503215.4</v>
      </c>
    </row>
    <row r="65" spans="1:16" ht="18.75" customHeight="1">
      <c r="A65" s="17" t="s">
        <v>70</v>
      </c>
      <c r="B65" s="36">
        <f>38409.52+1151.8</f>
        <v>39561.32</v>
      </c>
      <c r="C65" s="36">
        <f>32929.36+1169.01</f>
        <v>34098.37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73659.69</v>
      </c>
      <c r="P65"/>
    </row>
    <row r="66" spans="1:16" ht="18.75" customHeight="1">
      <c r="A66" s="17" t="s">
        <v>71</v>
      </c>
      <c r="B66" s="36">
        <f>151072.39+3507.04</f>
        <v>154579.43000000002</v>
      </c>
      <c r="C66" s="36">
        <f>74744.25+2854.02</f>
        <v>77598.27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232177.7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145981.78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145981.78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24266.52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24266.52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136315.62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136315.62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132495.27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132495.27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112349.26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112349.26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21387.91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21387.91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201235.5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201235.5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133216.05</v>
      </c>
      <c r="L74" s="35">
        <v>0</v>
      </c>
      <c r="M74" s="35">
        <v>0</v>
      </c>
      <c r="N74" s="35">
        <v>0</v>
      </c>
      <c r="O74" s="29">
        <f t="shared" si="23"/>
        <v>133216.05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187746.68</v>
      </c>
      <c r="M75" s="35">
        <v>0</v>
      </c>
      <c r="N75" s="61">
        <v>0</v>
      </c>
      <c r="O75" s="26">
        <f t="shared" si="23"/>
        <v>187746.68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67848.72</v>
      </c>
      <c r="N76" s="35">
        <v>0</v>
      </c>
      <c r="O76" s="29">
        <f t="shared" si="23"/>
        <v>67848.72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34534.7</v>
      </c>
      <c r="O77" s="26">
        <f t="shared" si="23"/>
        <v>34534.7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2.341219559032717</v>
      </c>
      <c r="C82" s="44">
        <v>2.30986003384789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2.060043832787867</v>
      </c>
      <c r="C83" s="44">
        <v>1.9496824855449026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1.885078424269734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2.650006977192814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2.2027396192881485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1.75109086096901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2.0590547683923703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2.0222451095666023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1.991560913438191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2.2469505911611787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2.146772000062278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2.558887312446084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2.510349024660851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2018-01-03T12:49:47Z</dcterms:modified>
  <cp:category/>
  <cp:version/>
  <cp:contentType/>
  <cp:contentStatus/>
</cp:coreProperties>
</file>