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<sst xmlns="http://schemas.openxmlformats.org/spreadsheetml/2006/main" count="138" uniqueCount="138">
  <si>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</si>
  <si>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</si>
  <si>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</si>
  <si>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</si>
  <si>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</si>
  <si>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</si>
  <si>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</si>
  <si>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</si>
  <si>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</si>
  <si>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</si>
  <si>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</si>
  <si>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</si>
  <si>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</si>
  <si>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</si>
  <si>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</si>
  <si>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</si>
  <si>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</si>
  <si>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</si>
  <si>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</si>
  <si>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</si>
  <si>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</si>
  <si>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</si>
  <si>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</si>
  <si>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</si>
  <si>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</si>
  <si>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</si>
  <si>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</si>
  <si>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</si>
  <si>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</si>
  <si>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</si>
  <si>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</si>
  <si>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</si>
  <si>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</si>
  <si>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</si>
  <si>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</si>
  <si>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</si>
  <si>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</si>
  <si>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</si>
  <si>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</si>
  <si>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</si>
  <si>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</si>
  <si>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</si>
  <si>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</si>
  <si>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</si>
  <si>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</si>
  <si>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</si>
  <si>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</si>
  <si>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</si>
  <si>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</si>
  <si>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</si>
  <si>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</si>
  <si>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</si>
  <si>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</si>
  <si>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</si>
  <si>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</si>
  <si>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</si>
  <si>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</si>
  <si>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</si>
  <si>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</si>
  <si>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</si>
  <si>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</si>
  <si>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</si>
  <si>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</si>
  <si>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</si>
  <si>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</si>
  <si>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</si>
  <si>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</si>
  <si>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</si>
  <si>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</si>
  <si>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</si>
  <si>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</si>
  <si>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</si>
  <si>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</si>
  <si>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</si>
  <si>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</si>
  <si>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</si>
  <si>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</si>
  <si>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</si>
  <si>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</si>
  <si>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</si>
  <si>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</si>
  <si>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</si>
  <si>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</si>
  <si>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</si>
  <si>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</si>
  <si>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</si>
  <si>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</si>
  <si>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</si>
  <si>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</si>
  <si>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</si>
  <si>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</si>
  <si>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</si>
  <si>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</si>
  <si>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</si>
  <si>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</si>
  <si>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</si>
  <si>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</si>
  <si>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</si>
  <si>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</si>
  <si>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</si>
  <si>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</si>
  <si>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</si>
  <si>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</si>
  <si>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</si>
  <si>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</si>
  <si>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</si>
  <si>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</si>
  <si>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</si>
  <si>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</si>
  <si>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</si>
  <si>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</si>
  <si>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</si>
  <si>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</si>
  <si>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</si>
  <si>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</si>
  <si>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</si>
  <si>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</si>
  <si>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</si>
  <si>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</si>
  <si>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</si>
  <si>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</si>
  <si>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</si>
  <si>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</si>
  <si>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</si>
  <si>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</si>
  <si>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</si>
  <si>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</si>
  <si>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</si>
  <si>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</si>
  <si>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</si>
  <si>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</si>
  <si>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</si>
  <si>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</si>
  <si>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</si>
  <si>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</si>
  <si>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</si>
  <si>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</si>
  <si>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31/12/17 - VENCIMENTO 08/01/18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</si>
</sst>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114060</v>
      </c>
      <c r="C7" s="9">
        <f t="shared" si="0"/>
        <v>160955</v>
      </c>
      <c r="D7" s="9">
        <f t="shared" si="0"/>
        <v>184738</v>
      </c>
      <c r="E7" s="9">
        <f t="shared" si="0"/>
        <v>99757</v>
      </c>
      <c r="F7" s="9">
        <f t="shared" si="0"/>
        <v>176223</v>
      </c>
      <c r="G7" s="9">
        <f t="shared" si="0"/>
        <v>284348</v>
      </c>
      <c r="H7" s="9">
        <f t="shared" si="0"/>
        <v>93818</v>
      </c>
      <c r="I7" s="9">
        <f t="shared" si="0"/>
        <v>19344</v>
      </c>
      <c r="J7" s="9">
        <f t="shared" si="0"/>
        <v>95048</v>
      </c>
      <c r="K7" s="9">
        <f t="shared" si="0"/>
        <v>1228291</v>
      </c>
      <c r="L7" s="50"/>
    </row>
    <row r="8" spans="1:11" ht="17.25" customHeight="1">
      <c r="A8" s="10" t="s">
        <v>97</v>
      </c>
      <c r="B8" s="11">
        <f>B9+B12+B16</f>
        <v>56835</v>
      </c>
      <c r="C8" s="11">
        <f aca="true" t="shared" si="1" ref="C8:J8">C9+C12+C16</f>
        <v>85478</v>
      </c>
      <c r="D8" s="11">
        <f t="shared" si="1"/>
        <v>90619</v>
      </c>
      <c r="E8" s="11">
        <f t="shared" si="1"/>
        <v>52373</v>
      </c>
      <c r="F8" s="11">
        <f t="shared" si="1"/>
        <v>83984</v>
      </c>
      <c r="G8" s="11">
        <f t="shared" si="1"/>
        <v>137475</v>
      </c>
      <c r="H8" s="11">
        <f t="shared" si="1"/>
        <v>52716</v>
      </c>
      <c r="I8" s="11">
        <f t="shared" si="1"/>
        <v>8782</v>
      </c>
      <c r="J8" s="11">
        <f t="shared" si="1"/>
        <v>48583</v>
      </c>
      <c r="K8" s="11">
        <f>SUM(B8:J8)</f>
        <v>616845</v>
      </c>
    </row>
    <row r="9" spans="1:11" ht="17.25" customHeight="1">
      <c r="A9" s="15" t="s">
        <v>16</v>
      </c>
      <c r="B9" s="13">
        <f>+B10+B11</f>
        <v>12270</v>
      </c>
      <c r="C9" s="13">
        <f aca="true" t="shared" si="2" ref="C9:J9">+C10+C11</f>
        <v>20168</v>
      </c>
      <c r="D9" s="13">
        <f t="shared" si="2"/>
        <v>20492</v>
      </c>
      <c r="E9" s="13">
        <f t="shared" si="2"/>
        <v>11439</v>
      </c>
      <c r="F9" s="13">
        <f t="shared" si="2"/>
        <v>14995</v>
      </c>
      <c r="G9" s="13">
        <f t="shared" si="2"/>
        <v>18551</v>
      </c>
      <c r="H9" s="13">
        <f t="shared" si="2"/>
        <v>12374</v>
      </c>
      <c r="I9" s="13">
        <f t="shared" si="2"/>
        <v>2225</v>
      </c>
      <c r="J9" s="13">
        <f t="shared" si="2"/>
        <v>9871</v>
      </c>
      <c r="K9" s="11">
        <f>SUM(B9:J9)</f>
        <v>122385</v>
      </c>
    </row>
    <row r="10" spans="1:11" ht="17.25" customHeight="1">
      <c r="A10" s="29" t="s">
        <v>17</v>
      </c>
      <c r="B10" s="13">
        <v>12270</v>
      </c>
      <c r="C10" s="13">
        <v>20168</v>
      </c>
      <c r="D10" s="13">
        <v>20492</v>
      </c>
      <c r="E10" s="13">
        <v>11439</v>
      </c>
      <c r="F10" s="13">
        <v>14995</v>
      </c>
      <c r="G10" s="13">
        <v>18551</v>
      </c>
      <c r="H10" s="13">
        <v>12374</v>
      </c>
      <c r="I10" s="13">
        <v>2225</v>
      </c>
      <c r="J10" s="13">
        <v>9871</v>
      </c>
      <c r="K10" s="11">
        <f>SUM(B10:J10)</f>
        <v>122385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41800</v>
      </c>
      <c r="C12" s="17">
        <f t="shared" si="3"/>
        <v>61335</v>
      </c>
      <c r="D12" s="17">
        <f t="shared" si="3"/>
        <v>65877</v>
      </c>
      <c r="E12" s="17">
        <f t="shared" si="3"/>
        <v>38539</v>
      </c>
      <c r="F12" s="17">
        <f t="shared" si="3"/>
        <v>64125</v>
      </c>
      <c r="G12" s="17">
        <f t="shared" si="3"/>
        <v>110803</v>
      </c>
      <c r="H12" s="17">
        <f t="shared" si="3"/>
        <v>38201</v>
      </c>
      <c r="I12" s="17">
        <f t="shared" si="3"/>
        <v>6105</v>
      </c>
      <c r="J12" s="17">
        <f t="shared" si="3"/>
        <v>36428</v>
      </c>
      <c r="K12" s="11">
        <f aca="true" t="shared" si="4" ref="K12:K27">SUM(B12:J12)</f>
        <v>463213</v>
      </c>
    </row>
    <row r="13" spans="1:13" ht="17.25" customHeight="1">
      <c r="A13" s="14" t="s">
        <v>19</v>
      </c>
      <c r="B13" s="13">
        <v>19886</v>
      </c>
      <c r="C13" s="13">
        <v>31920</v>
      </c>
      <c r="D13" s="13">
        <v>34187</v>
      </c>
      <c r="E13" s="13">
        <v>19922</v>
      </c>
      <c r="F13" s="13">
        <v>30441</v>
      </c>
      <c r="G13" s="13">
        <v>47863</v>
      </c>
      <c r="H13" s="13">
        <v>16332</v>
      </c>
      <c r="I13" s="13">
        <v>3357</v>
      </c>
      <c r="J13" s="13">
        <v>19585</v>
      </c>
      <c r="K13" s="11">
        <f t="shared" si="4"/>
        <v>223493</v>
      </c>
      <c r="L13" s="50"/>
      <c r="M13" s="51"/>
    </row>
    <row r="14" spans="1:12" ht="17.25" customHeight="1">
      <c r="A14" s="14" t="s">
        <v>20</v>
      </c>
      <c r="B14" s="13">
        <v>21579</v>
      </c>
      <c r="C14" s="13">
        <v>28853</v>
      </c>
      <c r="D14" s="13">
        <v>31205</v>
      </c>
      <c r="E14" s="13">
        <v>18229</v>
      </c>
      <c r="F14" s="13">
        <v>33180</v>
      </c>
      <c r="G14" s="13">
        <v>62209</v>
      </c>
      <c r="H14" s="13">
        <v>21323</v>
      </c>
      <c r="I14" s="13">
        <v>2693</v>
      </c>
      <c r="J14" s="13">
        <v>16647</v>
      </c>
      <c r="K14" s="11">
        <f t="shared" si="4"/>
        <v>235918</v>
      </c>
      <c r="L14" s="50"/>
    </row>
    <row r="15" spans="1:11" ht="17.25" customHeight="1">
      <c r="A15" s="14" t="s">
        <v>21</v>
      </c>
      <c r="B15" s="13">
        <v>335</v>
      </c>
      <c r="C15" s="13">
        <v>562</v>
      </c>
      <c r="D15" s="13">
        <v>485</v>
      </c>
      <c r="E15" s="13">
        <v>388</v>
      </c>
      <c r="F15" s="13">
        <v>504</v>
      </c>
      <c r="G15" s="13">
        <v>731</v>
      </c>
      <c r="H15" s="13">
        <v>546</v>
      </c>
      <c r="I15" s="13">
        <v>55</v>
      </c>
      <c r="J15" s="13">
        <v>196</v>
      </c>
      <c r="K15" s="11">
        <f t="shared" si="4"/>
        <v>3802</v>
      </c>
    </row>
    <row r="16" spans="1:11" ht="17.25" customHeight="1">
      <c r="A16" s="15" t="s">
        <v>93</v>
      </c>
      <c r="B16" s="13">
        <f>B17+B18+B19</f>
        <v>2765</v>
      </c>
      <c r="C16" s="13">
        <f aca="true" t="shared" si="5" ref="C16:J16">C17+C18+C19</f>
        <v>3975</v>
      </c>
      <c r="D16" s="13">
        <f t="shared" si="5"/>
        <v>4250</v>
      </c>
      <c r="E16" s="13">
        <f t="shared" si="5"/>
        <v>2395</v>
      </c>
      <c r="F16" s="13">
        <f t="shared" si="5"/>
        <v>4864</v>
      </c>
      <c r="G16" s="13">
        <f t="shared" si="5"/>
        <v>8121</v>
      </c>
      <c r="H16" s="13">
        <f t="shared" si="5"/>
        <v>2141</v>
      </c>
      <c r="I16" s="13">
        <f t="shared" si="5"/>
        <v>452</v>
      </c>
      <c r="J16" s="13">
        <f t="shared" si="5"/>
        <v>2284</v>
      </c>
      <c r="K16" s="11">
        <f t="shared" si="4"/>
        <v>31247</v>
      </c>
    </row>
    <row r="17" spans="1:11" ht="17.25" customHeight="1">
      <c r="A17" s="14" t="s">
        <v>94</v>
      </c>
      <c r="B17" s="13">
        <v>2750</v>
      </c>
      <c r="C17" s="13">
        <v>3951</v>
      </c>
      <c r="D17" s="13">
        <v>4228</v>
      </c>
      <c r="E17" s="13">
        <v>2381</v>
      </c>
      <c r="F17" s="13">
        <v>4837</v>
      </c>
      <c r="G17" s="13">
        <v>8067</v>
      </c>
      <c r="H17" s="13">
        <v>2125</v>
      </c>
      <c r="I17" s="13">
        <v>449</v>
      </c>
      <c r="J17" s="13">
        <v>2274</v>
      </c>
      <c r="K17" s="11">
        <f t="shared" si="4"/>
        <v>31062</v>
      </c>
    </row>
    <row r="18" spans="1:11" ht="17.25" customHeight="1">
      <c r="A18" s="14" t="s">
        <v>95</v>
      </c>
      <c r="B18" s="13">
        <v>15</v>
      </c>
      <c r="C18" s="13">
        <v>23</v>
      </c>
      <c r="D18" s="13">
        <v>21</v>
      </c>
      <c r="E18" s="13">
        <v>8</v>
      </c>
      <c r="F18" s="13">
        <v>24</v>
      </c>
      <c r="G18" s="13">
        <v>48</v>
      </c>
      <c r="H18" s="13">
        <v>15</v>
      </c>
      <c r="I18" s="13">
        <v>3</v>
      </c>
      <c r="J18" s="13">
        <v>7</v>
      </c>
      <c r="K18" s="11">
        <f t="shared" si="4"/>
        <v>164</v>
      </c>
    </row>
    <row r="19" spans="1:11" ht="17.25" customHeight="1">
      <c r="A19" s="14" t="s">
        <v>96</v>
      </c>
      <c r="B19" s="13">
        <v>0</v>
      </c>
      <c r="C19" s="13">
        <v>1</v>
      </c>
      <c r="D19" s="13">
        <v>1</v>
      </c>
      <c r="E19" s="13">
        <v>6</v>
      </c>
      <c r="F19" s="13">
        <v>3</v>
      </c>
      <c r="G19" s="13">
        <v>6</v>
      </c>
      <c r="H19" s="13">
        <v>1</v>
      </c>
      <c r="I19" s="13">
        <v>0</v>
      </c>
      <c r="J19" s="13">
        <v>3</v>
      </c>
      <c r="K19" s="11">
        <f t="shared" si="4"/>
        <v>21</v>
      </c>
    </row>
    <row r="20" spans="1:11" ht="17.25" customHeight="1">
      <c r="A20" s="16" t="s">
        <v>22</v>
      </c>
      <c r="B20" s="11">
        <f>+B21+B22+B23</f>
        <v>35728</v>
      </c>
      <c r="C20" s="11">
        <f aca="true" t="shared" si="6" ref="C20:J20">+C21+C22+C23</f>
        <v>43318</v>
      </c>
      <c r="D20" s="11">
        <f t="shared" si="6"/>
        <v>53854</v>
      </c>
      <c r="E20" s="11">
        <f t="shared" si="6"/>
        <v>26488</v>
      </c>
      <c r="F20" s="11">
        <f t="shared" si="6"/>
        <v>62558</v>
      </c>
      <c r="G20" s="11">
        <f t="shared" si="6"/>
        <v>109291</v>
      </c>
      <c r="H20" s="11">
        <f t="shared" si="6"/>
        <v>26165</v>
      </c>
      <c r="I20" s="11">
        <f t="shared" si="6"/>
        <v>5615</v>
      </c>
      <c r="J20" s="11">
        <f t="shared" si="6"/>
        <v>25924</v>
      </c>
      <c r="K20" s="11">
        <f t="shared" si="4"/>
        <v>388941</v>
      </c>
    </row>
    <row r="21" spans="1:12" ht="17.25" customHeight="1">
      <c r="A21" s="12" t="s">
        <v>23</v>
      </c>
      <c r="B21" s="13">
        <v>19169</v>
      </c>
      <c r="C21" s="13">
        <v>25683</v>
      </c>
      <c r="D21" s="13">
        <v>32171</v>
      </c>
      <c r="E21" s="13">
        <v>15314</v>
      </c>
      <c r="F21" s="13">
        <v>34054</v>
      </c>
      <c r="G21" s="13">
        <v>52074</v>
      </c>
      <c r="H21" s="13">
        <v>13365</v>
      </c>
      <c r="I21" s="13">
        <v>3550</v>
      </c>
      <c r="J21" s="13">
        <v>15170</v>
      </c>
      <c r="K21" s="11">
        <f t="shared" si="4"/>
        <v>210550</v>
      </c>
      <c r="L21" s="50"/>
    </row>
    <row r="22" spans="1:12" ht="17.25" customHeight="1">
      <c r="A22" s="12" t="s">
        <v>24</v>
      </c>
      <c r="B22" s="13">
        <v>16357</v>
      </c>
      <c r="C22" s="13">
        <v>17395</v>
      </c>
      <c r="D22" s="13">
        <v>21443</v>
      </c>
      <c r="E22" s="13">
        <v>11048</v>
      </c>
      <c r="F22" s="13">
        <v>28195</v>
      </c>
      <c r="G22" s="13">
        <v>56780</v>
      </c>
      <c r="H22" s="13">
        <v>12558</v>
      </c>
      <c r="I22" s="13">
        <v>2035</v>
      </c>
      <c r="J22" s="13">
        <v>10663</v>
      </c>
      <c r="K22" s="11">
        <f t="shared" si="4"/>
        <v>176474</v>
      </c>
      <c r="L22" s="50"/>
    </row>
    <row r="23" spans="1:11" ht="17.25" customHeight="1">
      <c r="A23" s="12" t="s">
        <v>25</v>
      </c>
      <c r="B23" s="13">
        <v>202</v>
      </c>
      <c r="C23" s="13">
        <v>240</v>
      </c>
      <c r="D23" s="13">
        <v>240</v>
      </c>
      <c r="E23" s="13">
        <v>126</v>
      </c>
      <c r="F23" s="13">
        <v>309</v>
      </c>
      <c r="G23" s="13">
        <v>437</v>
      </c>
      <c r="H23" s="13">
        <v>242</v>
      </c>
      <c r="I23" s="13">
        <v>30</v>
      </c>
      <c r="J23" s="13">
        <v>91</v>
      </c>
      <c r="K23" s="11">
        <f t="shared" si="4"/>
        <v>1917</v>
      </c>
    </row>
    <row r="24" spans="1:11" ht="17.25" customHeight="1">
      <c r="A24" s="16" t="s">
        <v>26</v>
      </c>
      <c r="B24" s="13">
        <f>+B25+B26</f>
        <v>21497</v>
      </c>
      <c r="C24" s="13">
        <f aca="true" t="shared" si="7" ref="C24:J24">+C25+C26</f>
        <v>32159</v>
      </c>
      <c r="D24" s="13">
        <f t="shared" si="7"/>
        <v>40265</v>
      </c>
      <c r="E24" s="13">
        <f t="shared" si="7"/>
        <v>20896</v>
      </c>
      <c r="F24" s="13">
        <f t="shared" si="7"/>
        <v>29681</v>
      </c>
      <c r="G24" s="13">
        <f t="shared" si="7"/>
        <v>37582</v>
      </c>
      <c r="H24" s="13">
        <f t="shared" si="7"/>
        <v>14602</v>
      </c>
      <c r="I24" s="13">
        <f t="shared" si="7"/>
        <v>4947</v>
      </c>
      <c r="J24" s="13">
        <f t="shared" si="7"/>
        <v>20541</v>
      </c>
      <c r="K24" s="11">
        <f t="shared" si="4"/>
        <v>222170</v>
      </c>
    </row>
    <row r="25" spans="1:12" ht="17.25" customHeight="1">
      <c r="A25" s="12" t="s">
        <v>115</v>
      </c>
      <c r="B25" s="13">
        <v>18278</v>
      </c>
      <c r="C25" s="13">
        <v>27796</v>
      </c>
      <c r="D25" s="13">
        <v>35634</v>
      </c>
      <c r="E25" s="13">
        <v>18455</v>
      </c>
      <c r="F25" s="13">
        <v>25540</v>
      </c>
      <c r="G25" s="13">
        <v>31829</v>
      </c>
      <c r="H25" s="13">
        <v>12021</v>
      </c>
      <c r="I25" s="13">
        <v>4530</v>
      </c>
      <c r="J25" s="13">
        <v>17943</v>
      </c>
      <c r="K25" s="11">
        <f t="shared" si="4"/>
        <v>192026</v>
      </c>
      <c r="L25" s="50"/>
    </row>
    <row r="26" spans="1:12" ht="17.25" customHeight="1">
      <c r="A26" s="12" t="s">
        <v>116</v>
      </c>
      <c r="B26" s="13">
        <v>3219</v>
      </c>
      <c r="C26" s="13">
        <v>4363</v>
      </c>
      <c r="D26" s="13">
        <v>4631</v>
      </c>
      <c r="E26" s="13">
        <v>2441</v>
      </c>
      <c r="F26" s="13">
        <v>4141</v>
      </c>
      <c r="G26" s="13">
        <v>5753</v>
      </c>
      <c r="H26" s="13">
        <v>2581</v>
      </c>
      <c r="I26" s="13">
        <v>417</v>
      </c>
      <c r="J26" s="13">
        <v>2598</v>
      </c>
      <c r="K26" s="11">
        <f t="shared" si="4"/>
        <v>30144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335</v>
      </c>
      <c r="I27" s="11">
        <v>0</v>
      </c>
      <c r="J27" s="11">
        <v>0</v>
      </c>
      <c r="K27" s="11">
        <f t="shared" si="4"/>
        <v>335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31313.1</v>
      </c>
      <c r="I35" s="19">
        <v>0</v>
      </c>
      <c r="J35" s="19">
        <v>0</v>
      </c>
      <c r="K35" s="23">
        <f>SUM(B35:J35)</f>
        <v>31313.1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347469.74</v>
      </c>
      <c r="C47" s="22">
        <f aca="true" t="shared" si="12" ref="C47:H47">+C48+C57</f>
        <v>544993.58</v>
      </c>
      <c r="D47" s="22">
        <f t="shared" si="12"/>
        <v>696275.3400000001</v>
      </c>
      <c r="E47" s="22">
        <f t="shared" si="12"/>
        <v>331573.52</v>
      </c>
      <c r="F47" s="22">
        <f t="shared" si="12"/>
        <v>562310.25</v>
      </c>
      <c r="G47" s="22">
        <f t="shared" si="12"/>
        <v>763799.75</v>
      </c>
      <c r="H47" s="22">
        <f t="shared" si="12"/>
        <v>330239.30999999994</v>
      </c>
      <c r="I47" s="22">
        <f>+I48+I57</f>
        <v>94949.89</v>
      </c>
      <c r="J47" s="22">
        <f>+J48+J57</f>
        <v>309393.01999999996</v>
      </c>
      <c r="K47" s="22">
        <f>SUM(B47:J47)</f>
        <v>3981004.4000000004</v>
      </c>
    </row>
    <row r="48" spans="1:11" ht="17.25" customHeight="1">
      <c r="A48" s="16" t="s">
        <v>108</v>
      </c>
      <c r="B48" s="23">
        <f>SUM(B49:B56)</f>
        <v>329767.2</v>
      </c>
      <c r="C48" s="23">
        <f aca="true" t="shared" si="13" ref="C48:J48">SUM(C49:C56)</f>
        <v>520024.44</v>
      </c>
      <c r="D48" s="23">
        <f t="shared" si="13"/>
        <v>670980.7200000001</v>
      </c>
      <c r="E48" s="23">
        <f t="shared" si="13"/>
        <v>308623.97000000003</v>
      </c>
      <c r="F48" s="23">
        <f t="shared" si="13"/>
        <v>538796.65</v>
      </c>
      <c r="G48" s="23">
        <f t="shared" si="13"/>
        <v>733853.91</v>
      </c>
      <c r="H48" s="23">
        <f t="shared" si="13"/>
        <v>309849.20999999996</v>
      </c>
      <c r="I48" s="23">
        <f t="shared" si="13"/>
        <v>94949.89</v>
      </c>
      <c r="J48" s="23">
        <f t="shared" si="13"/>
        <v>295516.16</v>
      </c>
      <c r="K48" s="23">
        <f aca="true" t="shared" si="14" ref="K48:K57">SUM(B48:J48)</f>
        <v>3802362.1500000004</v>
      </c>
    </row>
    <row r="49" spans="1:11" ht="17.25" customHeight="1">
      <c r="A49" s="34" t="s">
        <v>43</v>
      </c>
      <c r="B49" s="23">
        <f aca="true" t="shared" si="15" ref="B49:H49">ROUND(B30*B7,2)</f>
        <v>326223.01</v>
      </c>
      <c r="C49" s="23">
        <f t="shared" si="15"/>
        <v>513897.12</v>
      </c>
      <c r="D49" s="23">
        <f t="shared" si="15"/>
        <v>665518.65</v>
      </c>
      <c r="E49" s="23">
        <f t="shared" si="15"/>
        <v>305635.5</v>
      </c>
      <c r="F49" s="23">
        <f t="shared" si="15"/>
        <v>534343.38</v>
      </c>
      <c r="G49" s="23">
        <f t="shared" si="15"/>
        <v>727532.79</v>
      </c>
      <c r="H49" s="23">
        <f t="shared" si="15"/>
        <v>275252.63</v>
      </c>
      <c r="I49" s="23">
        <f>ROUND(I30*I7,2)</f>
        <v>93884.17</v>
      </c>
      <c r="J49" s="23">
        <f>ROUND(J30*J7,2)</f>
        <v>293299.12</v>
      </c>
      <c r="K49" s="23">
        <f t="shared" si="14"/>
        <v>3735586.37</v>
      </c>
    </row>
    <row r="50" spans="1:11" ht="17.25" customHeight="1">
      <c r="A50" s="34" t="s">
        <v>44</v>
      </c>
      <c r="B50" s="19">
        <v>0</v>
      </c>
      <c r="C50" s="23">
        <f>ROUND(C31*C7,2)</f>
        <v>1142.28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1142.28</v>
      </c>
    </row>
    <row r="51" spans="1:11" ht="17.25" customHeight="1">
      <c r="A51" s="64" t="s">
        <v>104</v>
      </c>
      <c r="B51" s="65">
        <f aca="true" t="shared" si="16" ref="B51:H51">ROUND(B32*B7,2)</f>
        <v>-547.49</v>
      </c>
      <c r="C51" s="65">
        <f t="shared" si="16"/>
        <v>-788.68</v>
      </c>
      <c r="D51" s="65">
        <f t="shared" si="16"/>
        <v>-923.69</v>
      </c>
      <c r="E51" s="65">
        <f t="shared" si="16"/>
        <v>-456.93</v>
      </c>
      <c r="F51" s="65">
        <f t="shared" si="16"/>
        <v>-828.25</v>
      </c>
      <c r="G51" s="65">
        <f t="shared" si="16"/>
        <v>-1108.96</v>
      </c>
      <c r="H51" s="65">
        <f t="shared" si="16"/>
        <v>-431.56</v>
      </c>
      <c r="I51" s="19">
        <v>0</v>
      </c>
      <c r="J51" s="19">
        <v>0</v>
      </c>
      <c r="K51" s="65">
        <f>SUM(B51:J51)</f>
        <v>-5085.56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31313.1</v>
      </c>
      <c r="I53" s="31">
        <f>+I35</f>
        <v>0</v>
      </c>
      <c r="J53" s="31">
        <f>+J35</f>
        <v>0</v>
      </c>
      <c r="K53" s="23">
        <f t="shared" si="14"/>
        <v>31313.1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-47626</v>
      </c>
      <c r="C61" s="35">
        <f t="shared" si="17"/>
        <v>-79525.5</v>
      </c>
      <c r="D61" s="35">
        <f t="shared" si="17"/>
        <v>-78943.5</v>
      </c>
      <c r="E61" s="35">
        <f t="shared" si="17"/>
        <v>-44468.2</v>
      </c>
      <c r="F61" s="35">
        <f t="shared" si="17"/>
        <v>-59361.5</v>
      </c>
      <c r="G61" s="35">
        <f t="shared" si="17"/>
        <v>-73500.2</v>
      </c>
      <c r="H61" s="35">
        <f t="shared" si="17"/>
        <v>-47021.2</v>
      </c>
      <c r="I61" s="35">
        <f t="shared" si="17"/>
        <v>-10847.75</v>
      </c>
      <c r="J61" s="35">
        <f t="shared" si="17"/>
        <v>-37509.8</v>
      </c>
      <c r="K61" s="35">
        <f>SUM(B61:J61)</f>
        <v>-478803.65</v>
      </c>
    </row>
    <row r="62" spans="1:11" ht="18.75" customHeight="1">
      <c r="A62" s="16" t="s">
        <v>74</v>
      </c>
      <c r="B62" s="35">
        <f aca="true" t="shared" si="18" ref="B62:J62">B63+B64+B65+B66+B67+B68</f>
        <v>-46626</v>
      </c>
      <c r="C62" s="35">
        <f t="shared" si="18"/>
        <v>-76638.4</v>
      </c>
      <c r="D62" s="35">
        <f t="shared" si="18"/>
        <v>-77869.6</v>
      </c>
      <c r="E62" s="35">
        <f t="shared" si="18"/>
        <v>-43468.2</v>
      </c>
      <c r="F62" s="35">
        <f t="shared" si="18"/>
        <v>-56981</v>
      </c>
      <c r="G62" s="35">
        <f t="shared" si="18"/>
        <v>-70493.8</v>
      </c>
      <c r="H62" s="35">
        <f t="shared" si="18"/>
        <v>-47021.2</v>
      </c>
      <c r="I62" s="35">
        <f t="shared" si="18"/>
        <v>-8455</v>
      </c>
      <c r="J62" s="35">
        <f t="shared" si="18"/>
        <v>-37509.8</v>
      </c>
      <c r="K62" s="35">
        <f aca="true" t="shared" si="19" ref="K62:K91">SUM(B62:J62)</f>
        <v>-465063</v>
      </c>
    </row>
    <row r="63" spans="1:11" ht="18.75" customHeight="1">
      <c r="A63" s="12" t="s">
        <v>75</v>
      </c>
      <c r="B63" s="35">
        <f>-ROUND(B9*$D$3,2)</f>
        <v>-46626</v>
      </c>
      <c r="C63" s="35">
        <f aca="true" t="shared" si="20" ref="C63:J63">-ROUND(C9*$D$3,2)</f>
        <v>-76638.4</v>
      </c>
      <c r="D63" s="35">
        <f t="shared" si="20"/>
        <v>-77869.6</v>
      </c>
      <c r="E63" s="35">
        <f t="shared" si="20"/>
        <v>-43468.2</v>
      </c>
      <c r="F63" s="35">
        <f t="shared" si="20"/>
        <v>-56981</v>
      </c>
      <c r="G63" s="35">
        <f t="shared" si="20"/>
        <v>-70493.8</v>
      </c>
      <c r="H63" s="35">
        <f t="shared" si="20"/>
        <v>-47021.2</v>
      </c>
      <c r="I63" s="35">
        <f t="shared" si="20"/>
        <v>-8455</v>
      </c>
      <c r="J63" s="35">
        <f t="shared" si="20"/>
        <v>-37509.8</v>
      </c>
      <c r="K63" s="35">
        <f t="shared" si="19"/>
        <v>-465063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-2887.1</v>
      </c>
      <c r="D69" s="65">
        <f>SUM(D70:D102)</f>
        <v>-1073.9</v>
      </c>
      <c r="E69" s="65">
        <f aca="true" t="shared" si="21" ref="E69:J69">SUM(E70:E102)</f>
        <v>-1000</v>
      </c>
      <c r="F69" s="65">
        <f t="shared" si="21"/>
        <v>-2380.5</v>
      </c>
      <c r="G69" s="65">
        <f t="shared" si="21"/>
        <v>-3006.4</v>
      </c>
      <c r="H69" s="19">
        <v>0</v>
      </c>
      <c r="I69" s="65">
        <f t="shared" si="21"/>
        <v>-2392.75</v>
      </c>
      <c r="J69" s="19">
        <v>0</v>
      </c>
      <c r="K69" s="65">
        <f t="shared" si="19"/>
        <v>-13740.65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5">
        <v>-2392.75</v>
      </c>
      <c r="J72" s="19">
        <v>0</v>
      </c>
      <c r="K72" s="65">
        <f t="shared" si="19"/>
        <v>-3840.75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65">
        <v>-1828.31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65">
        <f>SUM(B97:J97)</f>
        <v>-1828.31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299843.74</v>
      </c>
      <c r="C106" s="24">
        <f t="shared" si="22"/>
        <v>465468.0800000001</v>
      </c>
      <c r="D106" s="24">
        <f t="shared" si="22"/>
        <v>617331.8400000001</v>
      </c>
      <c r="E106" s="24">
        <f t="shared" si="22"/>
        <v>287105.32</v>
      </c>
      <c r="F106" s="24">
        <f t="shared" si="22"/>
        <v>502948.75</v>
      </c>
      <c r="G106" s="24">
        <f t="shared" si="22"/>
        <v>690299.5499999999</v>
      </c>
      <c r="H106" s="24">
        <f t="shared" si="22"/>
        <v>283218.1099999999</v>
      </c>
      <c r="I106" s="24">
        <f>+I107+I108</f>
        <v>84102.14</v>
      </c>
      <c r="J106" s="24">
        <f>+J107+J108</f>
        <v>271883.22</v>
      </c>
      <c r="K106" s="46">
        <f>SUM(B106:J106)</f>
        <v>3502200.75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282141.2</v>
      </c>
      <c r="C107" s="24">
        <f t="shared" si="23"/>
        <v>440498.94000000006</v>
      </c>
      <c r="D107" s="24">
        <f t="shared" si="23"/>
        <v>592037.2200000001</v>
      </c>
      <c r="E107" s="24">
        <f t="shared" si="23"/>
        <v>264155.77</v>
      </c>
      <c r="F107" s="24">
        <f t="shared" si="23"/>
        <v>479435.15</v>
      </c>
      <c r="G107" s="24">
        <f t="shared" si="23"/>
        <v>660353.71</v>
      </c>
      <c r="H107" s="24">
        <f t="shared" si="23"/>
        <v>262828.00999999995</v>
      </c>
      <c r="I107" s="24">
        <f t="shared" si="23"/>
        <v>84102.14</v>
      </c>
      <c r="J107" s="24">
        <f t="shared" si="23"/>
        <v>258006.36</v>
      </c>
      <c r="K107" s="46">
        <f>SUM(B107:J107)</f>
        <v>3323558.5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3502200.7600000007</v>
      </c>
      <c r="L114" s="52"/>
    </row>
    <row r="115" spans="1:11" ht="18.75" customHeight="1">
      <c r="A115" s="26" t="s">
        <v>70</v>
      </c>
      <c r="B115" s="27">
        <v>38795.9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38795.9</v>
      </c>
    </row>
    <row r="116" spans="1:11" ht="18.75" customHeight="1">
      <c r="A116" s="26" t="s">
        <v>71</v>
      </c>
      <c r="B116" s="27">
        <v>261047.84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261047.84</v>
      </c>
    </row>
    <row r="117" spans="1:11" ht="18.75" customHeight="1">
      <c r="A117" s="26" t="s">
        <v>72</v>
      </c>
      <c r="B117" s="38">
        <v>0</v>
      </c>
      <c r="C117" s="27">
        <f>+C106</f>
        <v>465468.0800000001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465468.0800000001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575888.79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575888.79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41443.05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41443.05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258394.79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258394.79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28710.54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28710.54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96021.84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96021.84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180048.56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180048.56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32323.57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32323.57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194554.78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194554.78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199474.81</v>
      </c>
      <c r="H126" s="38">
        <v>0</v>
      </c>
      <c r="I126" s="38">
        <v>0</v>
      </c>
      <c r="J126" s="38">
        <v>0</v>
      </c>
      <c r="K126" s="39">
        <f t="shared" si="25"/>
        <v>199474.81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22979.43</v>
      </c>
      <c r="H127" s="38">
        <v>0</v>
      </c>
      <c r="I127" s="38">
        <v>0</v>
      </c>
      <c r="J127" s="38">
        <v>0</v>
      </c>
      <c r="K127" s="39">
        <f t="shared" si="25"/>
        <v>22979.43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114277.99</v>
      </c>
      <c r="H128" s="38">
        <v>0</v>
      </c>
      <c r="I128" s="38">
        <v>0</v>
      </c>
      <c r="J128" s="38">
        <v>0</v>
      </c>
      <c r="K128" s="39">
        <f t="shared" si="25"/>
        <v>114277.99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94243.9</v>
      </c>
      <c r="H129" s="38">
        <v>0</v>
      </c>
      <c r="I129" s="38">
        <v>0</v>
      </c>
      <c r="J129" s="38">
        <v>0</v>
      </c>
      <c r="K129" s="39">
        <f t="shared" si="25"/>
        <v>94243.9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259323.42</v>
      </c>
      <c r="H130" s="38">
        <v>0</v>
      </c>
      <c r="I130" s="38">
        <v>0</v>
      </c>
      <c r="J130" s="38">
        <v>0</v>
      </c>
      <c r="K130" s="39">
        <f t="shared" si="25"/>
        <v>259323.42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97297.37</v>
      </c>
      <c r="I131" s="38">
        <v>0</v>
      </c>
      <c r="J131" s="38">
        <v>0</v>
      </c>
      <c r="K131" s="39">
        <f t="shared" si="25"/>
        <v>97297.37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185920.74</v>
      </c>
      <c r="I132" s="38">
        <v>0</v>
      </c>
      <c r="J132" s="38">
        <v>0</v>
      </c>
      <c r="K132" s="39">
        <f t="shared" si="25"/>
        <v>185920.74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84102.14</v>
      </c>
      <c r="J133" s="38"/>
      <c r="K133" s="39">
        <f t="shared" si="25"/>
        <v>84102.14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271883.22</v>
      </c>
      <c r="K134" s="42">
        <f t="shared" si="25"/>
        <v>271883.22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2018-01-05T20:58:41Z</dcterms:modified>
  <cp:category/>
  <cp:version/>
  <cp:contentType/>
  <cp:contentStatus/>
</cp:coreProperties>
</file>