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<sst xmlns="http://schemas.openxmlformats.org/spreadsheetml/2006/main" count="138" uniqueCount="138">
  <si>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</si>
  <si>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</si>
  <si>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</si>
  <si>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</si>
  <si>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</si>
  <si>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</si>
  <si>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</si>
  <si>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</si>
  <si>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</si>
  <si>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</si>
  <si>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</si>
  <si>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</si>
  <si>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</si>
  <si>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</si>
  <si>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</si>
  <si>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</si>
  <si>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</si>
  <si>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</si>
  <si>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</si>
  <si>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</si>
  <si>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</si>
  <si>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</si>
  <si>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</si>
  <si>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</si>
  <si>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</si>
  <si>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</si>
  <si>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</si>
  <si>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</si>
  <si>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</si>
  <si>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</si>
  <si>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</si>
  <si>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</si>
  <si>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</si>
  <si>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</si>
  <si>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</si>
  <si>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</si>
  <si>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</si>
  <si>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</si>
  <si>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</si>
  <si>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</si>
  <si>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</si>
  <si>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</si>
  <si>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</si>
  <si>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</si>
  <si>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</si>
  <si>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</si>
  <si>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</si>
  <si>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</si>
  <si>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</si>
  <si>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</si>
  <si>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</si>
  <si>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</si>
  <si>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</si>
  <si>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</si>
  <si>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</si>
  <si>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</si>
  <si>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</si>
  <si>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</si>
  <si>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</si>
  <si>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</si>
  <si>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</si>
  <si>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</si>
  <si>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</si>
  <si>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</si>
  <si>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</si>
  <si>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</si>
  <si>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</si>
  <si>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</si>
  <si>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</si>
  <si>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</si>
  <si>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</si>
  <si>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</si>
  <si>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</si>
  <si>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</si>
  <si>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</si>
  <si>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</si>
  <si>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</si>
  <si>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</si>
  <si>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</si>
  <si>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</si>
  <si>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</si>
  <si>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</si>
  <si>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</si>
  <si>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</si>
  <si>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</si>
  <si>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</si>
  <si>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</si>
  <si>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</si>
  <si>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</si>
  <si>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</si>
  <si>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</si>
  <si>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</si>
  <si>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</si>
  <si>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</si>
  <si>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</si>
  <si>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</si>
  <si>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</si>
  <si>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</si>
  <si>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</si>
  <si>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</si>
  <si>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</si>
  <si>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</si>
  <si>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</si>
  <si>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</si>
  <si>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</si>
  <si>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</si>
  <si>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</si>
  <si>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</si>
  <si>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</si>
  <si>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</si>
  <si>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</si>
  <si>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</si>
  <si>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</si>
  <si>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</si>
  <si>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</si>
  <si>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</si>
  <si>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</si>
  <si>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</si>
  <si>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</si>
  <si>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</si>
  <si>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</si>
  <si>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</si>
  <si>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</si>
  <si>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</si>
  <si>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</si>
  <si>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</si>
  <si>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</si>
  <si>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</si>
  <si>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</si>
  <si>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</si>
  <si>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</si>
  <si>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</si>
  <si>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</si>
  <si>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</si>
  <si>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</si>
  <si>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</si>
  <si>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</si>
  <si>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27/12/17 - VENCIMENTO 05/01/18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</si>
</sst>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424186</v>
      </c>
      <c r="C7" s="9">
        <f t="shared" si="0"/>
        <v>546770</v>
      </c>
      <c r="D7" s="9">
        <f t="shared" si="0"/>
        <v>587484</v>
      </c>
      <c r="E7" s="9">
        <f t="shared" si="0"/>
        <v>374029</v>
      </c>
      <c r="F7" s="9">
        <f t="shared" si="0"/>
        <v>537263</v>
      </c>
      <c r="G7" s="9">
        <f t="shared" si="0"/>
        <v>916595</v>
      </c>
      <c r="H7" s="9">
        <f t="shared" si="0"/>
        <v>367737</v>
      </c>
      <c r="I7" s="9">
        <f t="shared" si="0"/>
        <v>83134</v>
      </c>
      <c r="J7" s="9">
        <f t="shared" si="0"/>
        <v>232355</v>
      </c>
      <c r="K7" s="9">
        <f t="shared" si="0"/>
        <v>4069553</v>
      </c>
      <c r="L7" s="50"/>
    </row>
    <row r="8" spans="1:11" ht="17.25" customHeight="1">
      <c r="A8" s="10" t="s">
        <v>97</v>
      </c>
      <c r="B8" s="11">
        <f>B9+B12+B16</f>
        <v>220310</v>
      </c>
      <c r="C8" s="11">
        <f aca="true" t="shared" si="1" ref="C8:J8">C9+C12+C16</f>
        <v>292035</v>
      </c>
      <c r="D8" s="11">
        <f t="shared" si="1"/>
        <v>293739</v>
      </c>
      <c r="E8" s="11">
        <f t="shared" si="1"/>
        <v>197497</v>
      </c>
      <c r="F8" s="11">
        <f t="shared" si="1"/>
        <v>270862</v>
      </c>
      <c r="G8" s="11">
        <f t="shared" si="1"/>
        <v>457274</v>
      </c>
      <c r="H8" s="11">
        <f t="shared" si="1"/>
        <v>206625</v>
      </c>
      <c r="I8" s="11">
        <f t="shared" si="1"/>
        <v>39131</v>
      </c>
      <c r="J8" s="11">
        <f t="shared" si="1"/>
        <v>117335</v>
      </c>
      <c r="K8" s="11">
        <f>SUM(B8:J8)</f>
        <v>2094808</v>
      </c>
    </row>
    <row r="9" spans="1:11" ht="17.25" customHeight="1">
      <c r="A9" s="15" t="s">
        <v>16</v>
      </c>
      <c r="B9" s="13">
        <f>+B10+B11</f>
        <v>32059</v>
      </c>
      <c r="C9" s="13">
        <f aca="true" t="shared" si="2" ref="C9:J9">+C10+C11</f>
        <v>45918</v>
      </c>
      <c r="D9" s="13">
        <f t="shared" si="2"/>
        <v>43410</v>
      </c>
      <c r="E9" s="13">
        <f t="shared" si="2"/>
        <v>29403</v>
      </c>
      <c r="F9" s="13">
        <f t="shared" si="2"/>
        <v>34867</v>
      </c>
      <c r="G9" s="13">
        <f t="shared" si="2"/>
        <v>42950</v>
      </c>
      <c r="H9" s="13">
        <f t="shared" si="2"/>
        <v>34949</v>
      </c>
      <c r="I9" s="13">
        <f t="shared" si="2"/>
        <v>7025</v>
      </c>
      <c r="J9" s="13">
        <f t="shared" si="2"/>
        <v>15964</v>
      </c>
      <c r="K9" s="11">
        <f>SUM(B9:J9)</f>
        <v>286545</v>
      </c>
    </row>
    <row r="10" spans="1:11" ht="17.25" customHeight="1">
      <c r="A10" s="29" t="s">
        <v>17</v>
      </c>
      <c r="B10" s="13">
        <v>32059</v>
      </c>
      <c r="C10" s="13">
        <v>45918</v>
      </c>
      <c r="D10" s="13">
        <v>43410</v>
      </c>
      <c r="E10" s="13">
        <v>29403</v>
      </c>
      <c r="F10" s="13">
        <v>34867</v>
      </c>
      <c r="G10" s="13">
        <v>42950</v>
      </c>
      <c r="H10" s="13">
        <v>34949</v>
      </c>
      <c r="I10" s="13">
        <v>7025</v>
      </c>
      <c r="J10" s="13">
        <v>15964</v>
      </c>
      <c r="K10" s="11">
        <f>SUM(B10:J10)</f>
        <v>286545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178303</v>
      </c>
      <c r="C12" s="17">
        <f t="shared" si="3"/>
        <v>232962</v>
      </c>
      <c r="D12" s="17">
        <f t="shared" si="3"/>
        <v>236984</v>
      </c>
      <c r="E12" s="17">
        <f t="shared" si="3"/>
        <v>159414</v>
      </c>
      <c r="F12" s="17">
        <f t="shared" si="3"/>
        <v>221597</v>
      </c>
      <c r="G12" s="17">
        <f t="shared" si="3"/>
        <v>389534</v>
      </c>
      <c r="H12" s="17">
        <f t="shared" si="3"/>
        <v>163330</v>
      </c>
      <c r="I12" s="17">
        <f t="shared" si="3"/>
        <v>30046</v>
      </c>
      <c r="J12" s="17">
        <f t="shared" si="3"/>
        <v>95893</v>
      </c>
      <c r="K12" s="11">
        <f aca="true" t="shared" si="4" ref="K12:K27">SUM(B12:J12)</f>
        <v>1708063</v>
      </c>
    </row>
    <row r="13" spans="1:13" ht="17.25" customHeight="1">
      <c r="A13" s="14" t="s">
        <v>19</v>
      </c>
      <c r="B13" s="13">
        <v>89663</v>
      </c>
      <c r="C13" s="13">
        <v>126138</v>
      </c>
      <c r="D13" s="13">
        <v>133003</v>
      </c>
      <c r="E13" s="13">
        <v>85852</v>
      </c>
      <c r="F13" s="13">
        <v>118271</v>
      </c>
      <c r="G13" s="13">
        <v>192359</v>
      </c>
      <c r="H13" s="13">
        <v>80054</v>
      </c>
      <c r="I13" s="13">
        <v>17947</v>
      </c>
      <c r="J13" s="13">
        <v>53124</v>
      </c>
      <c r="K13" s="11">
        <f t="shared" si="4"/>
        <v>896411</v>
      </c>
      <c r="L13" s="50"/>
      <c r="M13" s="51"/>
    </row>
    <row r="14" spans="1:12" ht="17.25" customHeight="1">
      <c r="A14" s="14" t="s">
        <v>20</v>
      </c>
      <c r="B14" s="13">
        <v>85977</v>
      </c>
      <c r="C14" s="13">
        <v>103147</v>
      </c>
      <c r="D14" s="13">
        <v>101145</v>
      </c>
      <c r="E14" s="13">
        <v>70917</v>
      </c>
      <c r="F14" s="13">
        <v>100681</v>
      </c>
      <c r="G14" s="13">
        <v>192686</v>
      </c>
      <c r="H14" s="13">
        <v>79925</v>
      </c>
      <c r="I14" s="13">
        <v>11592</v>
      </c>
      <c r="J14" s="13">
        <v>41904</v>
      </c>
      <c r="K14" s="11">
        <f t="shared" si="4"/>
        <v>787974</v>
      </c>
      <c r="L14" s="50"/>
    </row>
    <row r="15" spans="1:11" ht="17.25" customHeight="1">
      <c r="A15" s="14" t="s">
        <v>21</v>
      </c>
      <c r="B15" s="13">
        <v>2663</v>
      </c>
      <c r="C15" s="13">
        <v>3677</v>
      </c>
      <c r="D15" s="13">
        <v>2836</v>
      </c>
      <c r="E15" s="13">
        <v>2645</v>
      </c>
      <c r="F15" s="13">
        <v>2645</v>
      </c>
      <c r="G15" s="13">
        <v>4489</v>
      </c>
      <c r="H15" s="13">
        <v>3351</v>
      </c>
      <c r="I15" s="13">
        <v>507</v>
      </c>
      <c r="J15" s="13">
        <v>865</v>
      </c>
      <c r="K15" s="11">
        <f t="shared" si="4"/>
        <v>23678</v>
      </c>
    </row>
    <row r="16" spans="1:11" ht="17.25" customHeight="1">
      <c r="A16" s="15" t="s">
        <v>93</v>
      </c>
      <c r="B16" s="13">
        <f>B17+B18+B19</f>
        <v>9948</v>
      </c>
      <c r="C16" s="13">
        <f aca="true" t="shared" si="5" ref="C16:J16">C17+C18+C19</f>
        <v>13155</v>
      </c>
      <c r="D16" s="13">
        <f t="shared" si="5"/>
        <v>13345</v>
      </c>
      <c r="E16" s="13">
        <f t="shared" si="5"/>
        <v>8680</v>
      </c>
      <c r="F16" s="13">
        <f t="shared" si="5"/>
        <v>14398</v>
      </c>
      <c r="G16" s="13">
        <f t="shared" si="5"/>
        <v>24790</v>
      </c>
      <c r="H16" s="13">
        <f t="shared" si="5"/>
        <v>8346</v>
      </c>
      <c r="I16" s="13">
        <f t="shared" si="5"/>
        <v>2060</v>
      </c>
      <c r="J16" s="13">
        <f t="shared" si="5"/>
        <v>5478</v>
      </c>
      <c r="K16" s="11">
        <f t="shared" si="4"/>
        <v>100200</v>
      </c>
    </row>
    <row r="17" spans="1:11" ht="17.25" customHeight="1">
      <c r="A17" s="14" t="s">
        <v>94</v>
      </c>
      <c r="B17" s="13">
        <v>9893</v>
      </c>
      <c r="C17" s="13">
        <v>13074</v>
      </c>
      <c r="D17" s="13">
        <v>13295</v>
      </c>
      <c r="E17" s="13">
        <v>8621</v>
      </c>
      <c r="F17" s="13">
        <v>14322</v>
      </c>
      <c r="G17" s="13">
        <v>24611</v>
      </c>
      <c r="H17" s="13">
        <v>8293</v>
      </c>
      <c r="I17" s="13">
        <v>2044</v>
      </c>
      <c r="J17" s="13">
        <v>5449</v>
      </c>
      <c r="K17" s="11">
        <f t="shared" si="4"/>
        <v>99602</v>
      </c>
    </row>
    <row r="18" spans="1:11" ht="17.25" customHeight="1">
      <c r="A18" s="14" t="s">
        <v>95</v>
      </c>
      <c r="B18" s="13">
        <v>48</v>
      </c>
      <c r="C18" s="13">
        <v>77</v>
      </c>
      <c r="D18" s="13">
        <v>47</v>
      </c>
      <c r="E18" s="13">
        <v>46</v>
      </c>
      <c r="F18" s="13">
        <v>69</v>
      </c>
      <c r="G18" s="13">
        <v>151</v>
      </c>
      <c r="H18" s="13">
        <v>39</v>
      </c>
      <c r="I18" s="13">
        <v>14</v>
      </c>
      <c r="J18" s="13">
        <v>19</v>
      </c>
      <c r="K18" s="11">
        <f t="shared" si="4"/>
        <v>510</v>
      </c>
    </row>
    <row r="19" spans="1:11" ht="17.25" customHeight="1">
      <c r="A19" s="14" t="s">
        <v>96</v>
      </c>
      <c r="B19" s="13">
        <v>7</v>
      </c>
      <c r="C19" s="13">
        <v>4</v>
      </c>
      <c r="D19" s="13">
        <v>3</v>
      </c>
      <c r="E19" s="13">
        <v>13</v>
      </c>
      <c r="F19" s="13">
        <v>7</v>
      </c>
      <c r="G19" s="13">
        <v>28</v>
      </c>
      <c r="H19" s="13">
        <v>14</v>
      </c>
      <c r="I19" s="13">
        <v>2</v>
      </c>
      <c r="J19" s="13">
        <v>10</v>
      </c>
      <c r="K19" s="11">
        <f t="shared" si="4"/>
        <v>88</v>
      </c>
    </row>
    <row r="20" spans="1:11" ht="17.25" customHeight="1">
      <c r="A20" s="16" t="s">
        <v>22</v>
      </c>
      <c r="B20" s="11">
        <f>+B21+B22+B23</f>
        <v>133859</v>
      </c>
      <c r="C20" s="11">
        <f aca="true" t="shared" si="6" ref="C20:J20">+C21+C22+C23</f>
        <v>153364</v>
      </c>
      <c r="D20" s="11">
        <f t="shared" si="6"/>
        <v>176077</v>
      </c>
      <c r="E20" s="11">
        <f t="shared" si="6"/>
        <v>105927</v>
      </c>
      <c r="F20" s="11">
        <f t="shared" si="6"/>
        <v>181067</v>
      </c>
      <c r="G20" s="11">
        <f t="shared" si="6"/>
        <v>341128</v>
      </c>
      <c r="H20" s="11">
        <f t="shared" si="6"/>
        <v>104563</v>
      </c>
      <c r="I20" s="11">
        <f t="shared" si="6"/>
        <v>24817</v>
      </c>
      <c r="J20" s="11">
        <f t="shared" si="6"/>
        <v>66686</v>
      </c>
      <c r="K20" s="11">
        <f t="shared" si="4"/>
        <v>1287488</v>
      </c>
    </row>
    <row r="21" spans="1:12" ht="17.25" customHeight="1">
      <c r="A21" s="12" t="s">
        <v>23</v>
      </c>
      <c r="B21" s="13">
        <v>74479</v>
      </c>
      <c r="C21" s="13">
        <v>93450</v>
      </c>
      <c r="D21" s="13">
        <v>110312</v>
      </c>
      <c r="E21" s="13">
        <v>63911</v>
      </c>
      <c r="F21" s="13">
        <v>106423</v>
      </c>
      <c r="G21" s="13">
        <v>182856</v>
      </c>
      <c r="H21" s="13">
        <v>58829</v>
      </c>
      <c r="I21" s="13">
        <v>16195</v>
      </c>
      <c r="J21" s="13">
        <v>40385</v>
      </c>
      <c r="K21" s="11">
        <f t="shared" si="4"/>
        <v>746840</v>
      </c>
      <c r="L21" s="50"/>
    </row>
    <row r="22" spans="1:12" ht="17.25" customHeight="1">
      <c r="A22" s="12" t="s">
        <v>24</v>
      </c>
      <c r="B22" s="13">
        <v>58042</v>
      </c>
      <c r="C22" s="13">
        <v>58253</v>
      </c>
      <c r="D22" s="13">
        <v>64441</v>
      </c>
      <c r="E22" s="13">
        <v>40987</v>
      </c>
      <c r="F22" s="13">
        <v>73269</v>
      </c>
      <c r="G22" s="13">
        <v>155812</v>
      </c>
      <c r="H22" s="13">
        <v>44386</v>
      </c>
      <c r="I22" s="13">
        <v>8372</v>
      </c>
      <c r="J22" s="13">
        <v>25858</v>
      </c>
      <c r="K22" s="11">
        <f t="shared" si="4"/>
        <v>529420</v>
      </c>
      <c r="L22" s="50"/>
    </row>
    <row r="23" spans="1:11" ht="17.25" customHeight="1">
      <c r="A23" s="12" t="s">
        <v>25</v>
      </c>
      <c r="B23" s="13">
        <v>1338</v>
      </c>
      <c r="C23" s="13">
        <v>1661</v>
      </c>
      <c r="D23" s="13">
        <v>1324</v>
      </c>
      <c r="E23" s="13">
        <v>1029</v>
      </c>
      <c r="F23" s="13">
        <v>1375</v>
      </c>
      <c r="G23" s="13">
        <v>2460</v>
      </c>
      <c r="H23" s="13">
        <v>1348</v>
      </c>
      <c r="I23" s="13">
        <v>250</v>
      </c>
      <c r="J23" s="13">
        <v>443</v>
      </c>
      <c r="K23" s="11">
        <f t="shared" si="4"/>
        <v>11228</v>
      </c>
    </row>
    <row r="24" spans="1:11" ht="17.25" customHeight="1">
      <c r="A24" s="16" t="s">
        <v>26</v>
      </c>
      <c r="B24" s="13">
        <f>+B25+B26</f>
        <v>70017</v>
      </c>
      <c r="C24" s="13">
        <f aca="true" t="shared" si="7" ref="C24:J24">+C25+C26</f>
        <v>101371</v>
      </c>
      <c r="D24" s="13">
        <f t="shared" si="7"/>
        <v>117668</v>
      </c>
      <c r="E24" s="13">
        <f t="shared" si="7"/>
        <v>70605</v>
      </c>
      <c r="F24" s="13">
        <f t="shared" si="7"/>
        <v>85334</v>
      </c>
      <c r="G24" s="13">
        <f t="shared" si="7"/>
        <v>118193</v>
      </c>
      <c r="H24" s="13">
        <f t="shared" si="7"/>
        <v>54963</v>
      </c>
      <c r="I24" s="13">
        <f t="shared" si="7"/>
        <v>19186</v>
      </c>
      <c r="J24" s="13">
        <f t="shared" si="7"/>
        <v>48334</v>
      </c>
      <c r="K24" s="11">
        <f t="shared" si="4"/>
        <v>685671</v>
      </c>
    </row>
    <row r="25" spans="1:12" ht="17.25" customHeight="1">
      <c r="A25" s="12" t="s">
        <v>115</v>
      </c>
      <c r="B25" s="13">
        <v>53912</v>
      </c>
      <c r="C25" s="13">
        <v>81741</v>
      </c>
      <c r="D25" s="13">
        <v>97310</v>
      </c>
      <c r="E25" s="13">
        <v>58315</v>
      </c>
      <c r="F25" s="13">
        <v>68873</v>
      </c>
      <c r="G25" s="13">
        <v>93369</v>
      </c>
      <c r="H25" s="13">
        <v>43649</v>
      </c>
      <c r="I25" s="13">
        <v>16657</v>
      </c>
      <c r="J25" s="13">
        <v>40084</v>
      </c>
      <c r="K25" s="11">
        <f t="shared" si="4"/>
        <v>553910</v>
      </c>
      <c r="L25" s="50"/>
    </row>
    <row r="26" spans="1:12" ht="17.25" customHeight="1">
      <c r="A26" s="12" t="s">
        <v>116</v>
      </c>
      <c r="B26" s="13">
        <v>16105</v>
      </c>
      <c r="C26" s="13">
        <v>19630</v>
      </c>
      <c r="D26" s="13">
        <v>20358</v>
      </c>
      <c r="E26" s="13">
        <v>12290</v>
      </c>
      <c r="F26" s="13">
        <v>16461</v>
      </c>
      <c r="G26" s="13">
        <v>24824</v>
      </c>
      <c r="H26" s="13">
        <v>11314</v>
      </c>
      <c r="I26" s="13">
        <v>2529</v>
      </c>
      <c r="J26" s="13">
        <v>8250</v>
      </c>
      <c r="K26" s="11">
        <f t="shared" si="4"/>
        <v>131761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1586</v>
      </c>
      <c r="I27" s="11">
        <v>0</v>
      </c>
      <c r="J27" s="11">
        <v>0</v>
      </c>
      <c r="K27" s="11">
        <f t="shared" si="4"/>
        <v>1586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27641.89</v>
      </c>
      <c r="I35" s="19">
        <v>0</v>
      </c>
      <c r="J35" s="19">
        <v>0</v>
      </c>
      <c r="K35" s="23">
        <f>SUM(B35:J35)</f>
        <v>27641.89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1232972.5099999998</v>
      </c>
      <c r="C47" s="22">
        <f aca="true" t="shared" si="12" ref="C47:H47">+C48+C57</f>
        <v>1777671.31</v>
      </c>
      <c r="D47" s="22">
        <f t="shared" si="12"/>
        <v>2145154.07</v>
      </c>
      <c r="E47" s="22">
        <f t="shared" si="12"/>
        <v>1170631.78</v>
      </c>
      <c r="F47" s="22">
        <f t="shared" si="12"/>
        <v>1655358.8500000003</v>
      </c>
      <c r="G47" s="22">
        <f t="shared" si="12"/>
        <v>2379001.17</v>
      </c>
      <c r="H47" s="22">
        <f t="shared" si="12"/>
        <v>1128959.02</v>
      </c>
      <c r="I47" s="22">
        <f>+I48+I57</f>
        <v>433345.88999999996</v>
      </c>
      <c r="J47" s="22">
        <f>+J48+J57</f>
        <v>733094.9600000001</v>
      </c>
      <c r="K47" s="22">
        <f>SUM(B47:J47)</f>
        <v>12656189.560000002</v>
      </c>
    </row>
    <row r="48" spans="1:11" ht="17.25" customHeight="1">
      <c r="A48" s="16" t="s">
        <v>108</v>
      </c>
      <c r="B48" s="23">
        <f>SUM(B49:B56)</f>
        <v>1215269.9699999997</v>
      </c>
      <c r="C48" s="23">
        <f aca="true" t="shared" si="13" ref="C48:J48">SUM(C49:C56)</f>
        <v>1752702.1700000002</v>
      </c>
      <c r="D48" s="23">
        <f t="shared" si="13"/>
        <v>2119859.4499999997</v>
      </c>
      <c r="E48" s="23">
        <f t="shared" si="13"/>
        <v>1147682.23</v>
      </c>
      <c r="F48" s="23">
        <f t="shared" si="13"/>
        <v>1631845.2500000002</v>
      </c>
      <c r="G48" s="23">
        <f t="shared" si="13"/>
        <v>2349055.33</v>
      </c>
      <c r="H48" s="23">
        <f t="shared" si="13"/>
        <v>1108568.92</v>
      </c>
      <c r="I48" s="23">
        <f t="shared" si="13"/>
        <v>433345.88999999996</v>
      </c>
      <c r="J48" s="23">
        <f t="shared" si="13"/>
        <v>719218.1000000001</v>
      </c>
      <c r="K48" s="23">
        <f aca="true" t="shared" si="14" ref="K48:K57">SUM(B48:J48)</f>
        <v>12477547.31</v>
      </c>
    </row>
    <row r="49" spans="1:11" ht="17.25" customHeight="1">
      <c r="A49" s="34" t="s">
        <v>43</v>
      </c>
      <c r="B49" s="23">
        <f aca="true" t="shared" si="15" ref="B49:H49">ROUND(B30*B7,2)</f>
        <v>1213214.38</v>
      </c>
      <c r="C49" s="23">
        <f t="shared" si="15"/>
        <v>1745727.26</v>
      </c>
      <c r="D49" s="23">
        <f t="shared" si="15"/>
        <v>2116411.11</v>
      </c>
      <c r="E49" s="23">
        <f t="shared" si="15"/>
        <v>1145950.05</v>
      </c>
      <c r="F49" s="23">
        <f t="shared" si="15"/>
        <v>1629088.87</v>
      </c>
      <c r="G49" s="23">
        <f t="shared" si="15"/>
        <v>2345199.97</v>
      </c>
      <c r="H49" s="23">
        <f t="shared" si="15"/>
        <v>1078903.58</v>
      </c>
      <c r="I49" s="23">
        <f>ROUND(I30*I7,2)</f>
        <v>432280.17</v>
      </c>
      <c r="J49" s="23">
        <f>ROUND(J30*J7,2)</f>
        <v>717001.06</v>
      </c>
      <c r="K49" s="23">
        <f t="shared" si="14"/>
        <v>12423776.450000001</v>
      </c>
    </row>
    <row r="50" spans="1:11" ht="17.25" customHeight="1">
      <c r="A50" s="34" t="s">
        <v>44</v>
      </c>
      <c r="B50" s="19">
        <v>0</v>
      </c>
      <c r="C50" s="23">
        <f>ROUND(C31*C7,2)</f>
        <v>3880.36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3880.36</v>
      </c>
    </row>
    <row r="51" spans="1:11" ht="17.25" customHeight="1">
      <c r="A51" s="64" t="s">
        <v>104</v>
      </c>
      <c r="B51" s="65">
        <f aca="true" t="shared" si="16" ref="B51:H51">ROUND(B32*B7,2)</f>
        <v>-2036.09</v>
      </c>
      <c r="C51" s="65">
        <f t="shared" si="16"/>
        <v>-2679.17</v>
      </c>
      <c r="D51" s="65">
        <f t="shared" si="16"/>
        <v>-2937.42</v>
      </c>
      <c r="E51" s="65">
        <f t="shared" si="16"/>
        <v>-1713.22</v>
      </c>
      <c r="F51" s="65">
        <f t="shared" si="16"/>
        <v>-2525.14</v>
      </c>
      <c r="G51" s="65">
        <f t="shared" si="16"/>
        <v>-3574.72</v>
      </c>
      <c r="H51" s="65">
        <f t="shared" si="16"/>
        <v>-1691.59</v>
      </c>
      <c r="I51" s="19">
        <v>0</v>
      </c>
      <c r="J51" s="19">
        <v>0</v>
      </c>
      <c r="K51" s="65">
        <f>SUM(B51:J51)</f>
        <v>-17157.35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27641.89</v>
      </c>
      <c r="I53" s="31">
        <f>+I35</f>
        <v>0</v>
      </c>
      <c r="J53" s="31">
        <f>+J35</f>
        <v>0</v>
      </c>
      <c r="K53" s="23">
        <f t="shared" si="14"/>
        <v>27641.89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-256056.06</v>
      </c>
      <c r="C61" s="35">
        <f t="shared" si="17"/>
        <v>-212871.41999999998</v>
      </c>
      <c r="D61" s="35">
        <f t="shared" si="17"/>
        <v>-226938.84999999998</v>
      </c>
      <c r="E61" s="35">
        <f t="shared" si="17"/>
        <v>-307012.20999999996</v>
      </c>
      <c r="F61" s="35">
        <f t="shared" si="17"/>
        <v>-318917.88999999996</v>
      </c>
      <c r="G61" s="35">
        <f t="shared" si="17"/>
        <v>-336969.44999999995</v>
      </c>
      <c r="H61" s="35">
        <f t="shared" si="17"/>
        <v>-148632.51</v>
      </c>
      <c r="I61" s="35">
        <f t="shared" si="17"/>
        <v>-94651.48999999999</v>
      </c>
      <c r="J61" s="35">
        <f t="shared" si="17"/>
        <v>-72133.2</v>
      </c>
      <c r="K61" s="35">
        <f>SUM(B61:J61)</f>
        <v>-1974183.0799999998</v>
      </c>
    </row>
    <row r="62" spans="1:11" ht="18.75" customHeight="1">
      <c r="A62" s="16" t="s">
        <v>74</v>
      </c>
      <c r="B62" s="35">
        <f aca="true" t="shared" si="18" ref="B62:J62">B63+B64+B65+B66+B67+B68</f>
        <v>-239017.63999999998</v>
      </c>
      <c r="C62" s="35">
        <f t="shared" si="18"/>
        <v>-188529.99999999997</v>
      </c>
      <c r="D62" s="35">
        <f t="shared" si="18"/>
        <v>-203854.69999999998</v>
      </c>
      <c r="E62" s="35">
        <f t="shared" si="18"/>
        <v>-290577.47</v>
      </c>
      <c r="F62" s="35">
        <f t="shared" si="18"/>
        <v>-295326.70999999996</v>
      </c>
      <c r="G62" s="35">
        <f t="shared" si="18"/>
        <v>-301641.47</v>
      </c>
      <c r="H62" s="35">
        <f t="shared" si="18"/>
        <v>-132806.2</v>
      </c>
      <c r="I62" s="35">
        <f t="shared" si="18"/>
        <v>-26695</v>
      </c>
      <c r="J62" s="35">
        <f t="shared" si="18"/>
        <v>-60663.2</v>
      </c>
      <c r="K62" s="35">
        <f aca="true" t="shared" si="19" ref="K62:K91">SUM(B62:J62)</f>
        <v>-1739112.39</v>
      </c>
    </row>
    <row r="63" spans="1:11" ht="18.75" customHeight="1">
      <c r="A63" s="12" t="s">
        <v>75</v>
      </c>
      <c r="B63" s="35">
        <f>-ROUND(B9*$D$3,2)</f>
        <v>-121824.2</v>
      </c>
      <c r="C63" s="35">
        <f aca="true" t="shared" si="20" ref="C63:J63">-ROUND(C9*$D$3,2)</f>
        <v>-174488.4</v>
      </c>
      <c r="D63" s="35">
        <f t="shared" si="20"/>
        <v>-164958</v>
      </c>
      <c r="E63" s="35">
        <f t="shared" si="20"/>
        <v>-111731.4</v>
      </c>
      <c r="F63" s="35">
        <f t="shared" si="20"/>
        <v>-132494.6</v>
      </c>
      <c r="G63" s="35">
        <f t="shared" si="20"/>
        <v>-163210</v>
      </c>
      <c r="H63" s="35">
        <f t="shared" si="20"/>
        <v>-132806.2</v>
      </c>
      <c r="I63" s="35">
        <f t="shared" si="20"/>
        <v>-26695</v>
      </c>
      <c r="J63" s="35">
        <f t="shared" si="20"/>
        <v>-60663.2</v>
      </c>
      <c r="K63" s="35">
        <f t="shared" si="19"/>
        <v>-1088871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-1170.4</v>
      </c>
      <c r="C65" s="35">
        <v>-649.8</v>
      </c>
      <c r="D65" s="35">
        <v>-345.8</v>
      </c>
      <c r="E65" s="35">
        <v>-729.6</v>
      </c>
      <c r="F65" s="35">
        <v>-478.8</v>
      </c>
      <c r="G65" s="35">
        <v>-573.8</v>
      </c>
      <c r="H65" s="19">
        <v>0</v>
      </c>
      <c r="I65" s="19">
        <v>0</v>
      </c>
      <c r="J65" s="19">
        <v>0</v>
      </c>
      <c r="K65" s="35">
        <f t="shared" si="19"/>
        <v>-3948.2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-116023.04</v>
      </c>
      <c r="C67" s="35">
        <v>-13391.8</v>
      </c>
      <c r="D67" s="35">
        <v>-38550.9</v>
      </c>
      <c r="E67" s="35">
        <v>-178116.47</v>
      </c>
      <c r="F67" s="35">
        <v>-162353.31</v>
      </c>
      <c r="G67" s="35">
        <v>-137857.67</v>
      </c>
      <c r="H67" s="19">
        <v>0</v>
      </c>
      <c r="I67" s="19">
        <v>0</v>
      </c>
      <c r="J67" s="19">
        <v>0</v>
      </c>
      <c r="K67" s="35">
        <f t="shared" si="19"/>
        <v>-646293.19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-17038.42</v>
      </c>
      <c r="C69" s="65">
        <f>SUM(C70:C102)</f>
        <v>-24341.420000000002</v>
      </c>
      <c r="D69" s="65">
        <f>SUM(D70:D102)</f>
        <v>-23084.15</v>
      </c>
      <c r="E69" s="65">
        <f aca="true" t="shared" si="21" ref="E69:J69">SUM(E70:E102)</f>
        <v>-16434.739999999998</v>
      </c>
      <c r="F69" s="65">
        <f t="shared" si="21"/>
        <v>-23591.18</v>
      </c>
      <c r="G69" s="65">
        <f t="shared" si="21"/>
        <v>-35327.98</v>
      </c>
      <c r="H69" s="65">
        <f t="shared" si="21"/>
        <v>-15826.31</v>
      </c>
      <c r="I69" s="65">
        <f t="shared" si="21"/>
        <v>-67956.48999999999</v>
      </c>
      <c r="J69" s="65">
        <f t="shared" si="21"/>
        <v>-11470</v>
      </c>
      <c r="K69" s="65">
        <f t="shared" si="19"/>
        <v>-235070.69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976916.4499999997</v>
      </c>
      <c r="C106" s="24">
        <f t="shared" si="22"/>
        <v>1564799.8900000001</v>
      </c>
      <c r="D106" s="24">
        <f t="shared" si="22"/>
        <v>1918215.22</v>
      </c>
      <c r="E106" s="24">
        <f t="shared" si="22"/>
        <v>863619.5700000001</v>
      </c>
      <c r="F106" s="24">
        <f t="shared" si="22"/>
        <v>1336440.9600000004</v>
      </c>
      <c r="G106" s="24">
        <f t="shared" si="22"/>
        <v>2042031.7200000002</v>
      </c>
      <c r="H106" s="24">
        <f t="shared" si="22"/>
        <v>980326.5099999999</v>
      </c>
      <c r="I106" s="24">
        <f>+I107+I108</f>
        <v>338694.39999999997</v>
      </c>
      <c r="J106" s="24">
        <f>+J107+J108</f>
        <v>660961.7600000001</v>
      </c>
      <c r="K106" s="46">
        <f>SUM(B106:J106)</f>
        <v>10682006.48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959213.9099999997</v>
      </c>
      <c r="C107" s="24">
        <f t="shared" si="23"/>
        <v>1539830.7500000002</v>
      </c>
      <c r="D107" s="24">
        <f t="shared" si="23"/>
        <v>1892920.5999999999</v>
      </c>
      <c r="E107" s="24">
        <f t="shared" si="23"/>
        <v>840670.02</v>
      </c>
      <c r="F107" s="24">
        <f t="shared" si="23"/>
        <v>1312927.3600000003</v>
      </c>
      <c r="G107" s="24">
        <f t="shared" si="23"/>
        <v>2012085.8800000001</v>
      </c>
      <c r="H107" s="24">
        <f t="shared" si="23"/>
        <v>959936.4099999999</v>
      </c>
      <c r="I107" s="24">
        <f t="shared" si="23"/>
        <v>338694.39999999997</v>
      </c>
      <c r="J107" s="24">
        <f t="shared" si="23"/>
        <v>647084.9000000001</v>
      </c>
      <c r="K107" s="46">
        <f>SUM(B107:J107)</f>
        <v>10503364.23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10682006.48</v>
      </c>
      <c r="L114" s="52"/>
    </row>
    <row r="115" spans="1:11" ht="18.75" customHeight="1">
      <c r="A115" s="26" t="s">
        <v>70</v>
      </c>
      <c r="B115" s="27">
        <v>127447.34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127447.34</v>
      </c>
    </row>
    <row r="116" spans="1:11" ht="18.75" customHeight="1">
      <c r="A116" s="26" t="s">
        <v>71</v>
      </c>
      <c r="B116" s="27">
        <v>849469.11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849469.11</v>
      </c>
    </row>
    <row r="117" spans="1:11" ht="18.75" customHeight="1">
      <c r="A117" s="26" t="s">
        <v>72</v>
      </c>
      <c r="B117" s="38">
        <v>0</v>
      </c>
      <c r="C117" s="27">
        <f>+C106</f>
        <v>1564799.8900000001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1564799.8900000001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1785710.33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1785710.33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132504.89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132504.89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777257.62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777257.62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86361.96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86361.96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280041.3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280041.3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514488.2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514488.2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63874.6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63874.6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478036.85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478036.85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610113.34</v>
      </c>
      <c r="H126" s="38">
        <v>0</v>
      </c>
      <c r="I126" s="38">
        <v>0</v>
      </c>
      <c r="J126" s="38">
        <v>0</v>
      </c>
      <c r="K126" s="39">
        <f t="shared" si="25"/>
        <v>610113.34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50017.08</v>
      </c>
      <c r="H127" s="38">
        <v>0</v>
      </c>
      <c r="I127" s="38">
        <v>0</v>
      </c>
      <c r="J127" s="38">
        <v>0</v>
      </c>
      <c r="K127" s="39">
        <f t="shared" si="25"/>
        <v>50017.08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304729.13</v>
      </c>
      <c r="H128" s="38">
        <v>0</v>
      </c>
      <c r="I128" s="38">
        <v>0</v>
      </c>
      <c r="J128" s="38">
        <v>0</v>
      </c>
      <c r="K128" s="39">
        <f t="shared" si="25"/>
        <v>304729.13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275957.02</v>
      </c>
      <c r="H129" s="38">
        <v>0</v>
      </c>
      <c r="I129" s="38">
        <v>0</v>
      </c>
      <c r="J129" s="38">
        <v>0</v>
      </c>
      <c r="K129" s="39">
        <f t="shared" si="25"/>
        <v>275957.02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801215.14</v>
      </c>
      <c r="H130" s="38">
        <v>0</v>
      </c>
      <c r="I130" s="38">
        <v>0</v>
      </c>
      <c r="J130" s="38">
        <v>0</v>
      </c>
      <c r="K130" s="39">
        <f t="shared" si="25"/>
        <v>801215.14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334845.63</v>
      </c>
      <c r="I131" s="38">
        <v>0</v>
      </c>
      <c r="J131" s="38">
        <v>0</v>
      </c>
      <c r="K131" s="39">
        <f t="shared" si="25"/>
        <v>334845.63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645480.89</v>
      </c>
      <c r="I132" s="38">
        <v>0</v>
      </c>
      <c r="J132" s="38">
        <v>0</v>
      </c>
      <c r="K132" s="39">
        <f t="shared" si="25"/>
        <v>645480.89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338694.4</v>
      </c>
      <c r="J133" s="38"/>
      <c r="K133" s="39">
        <f t="shared" si="25"/>
        <v>338694.4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660961.76</v>
      </c>
      <c r="K134" s="42">
        <f t="shared" si="25"/>
        <v>660961.76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2018-01-05T19:58:41Z</dcterms:modified>
  <cp:category/>
  <cp:version/>
  <cp:contentType/>
  <cp:contentStatus/>
</cp:coreProperties>
</file>