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<sst xmlns="http://schemas.openxmlformats.org/spreadsheetml/2006/main" count="138" uniqueCount="138">
  <si>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</si>
  <si>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</si>
  <si>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</si>
  <si>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</si>
  <si>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</si>
  <si>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</si>
  <si>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</si>
  <si>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</si>
  <si>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</si>
  <si>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</si>
  <si>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</si>
  <si>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</si>
  <si>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</si>
  <si>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</si>
  <si>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</si>
  <si>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</si>
  <si>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</si>
  <si>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</si>
  <si>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</si>
  <si>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</si>
  <si>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</si>
  <si>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</si>
  <si>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</si>
  <si>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</si>
  <si>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</si>
  <si>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</si>
  <si>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</si>
  <si>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</si>
  <si>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</si>
  <si>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</si>
  <si>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</si>
  <si>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</si>
  <si>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</si>
  <si>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</si>
  <si>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</si>
  <si>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</si>
  <si>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</si>
  <si>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</si>
  <si>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</si>
  <si>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</si>
  <si>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</si>
  <si>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</si>
  <si>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</si>
  <si>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</si>
  <si>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</si>
  <si>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</si>
  <si>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</si>
  <si>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</si>
  <si>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</si>
  <si>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</si>
  <si>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</si>
  <si>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</si>
  <si>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</si>
  <si>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</si>
  <si>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</si>
  <si>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</si>
  <si>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</si>
  <si>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</si>
  <si>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</si>
  <si>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</si>
  <si>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</si>
  <si>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</si>
  <si>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</si>
  <si>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</si>
  <si>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</si>
  <si>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</si>
  <si>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</si>
  <si>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</si>
  <si>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</si>
  <si>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</si>
  <si>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</si>
  <si>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</si>
  <si>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</si>
  <si>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</si>
  <si>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</si>
  <si>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</si>
  <si>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</si>
  <si>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</si>
  <si>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</si>
  <si>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</si>
  <si>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</si>
  <si>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</si>
  <si>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</si>
  <si>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</si>
  <si>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</si>
  <si>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</si>
  <si>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</si>
  <si>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</si>
  <si>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</si>
  <si>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</si>
  <si>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</si>
  <si>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</si>
  <si>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</si>
  <si>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</si>
  <si>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</si>
  <si>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</si>
  <si>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</si>
  <si>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</si>
  <si>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</si>
  <si>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</si>
  <si>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</si>
  <si>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</si>
  <si>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</si>
  <si>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</si>
  <si>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</si>
  <si>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</si>
  <si>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</si>
  <si>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</si>
  <si>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</si>
  <si>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</si>
  <si>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</si>
  <si>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</si>
  <si>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</si>
  <si>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</si>
  <si>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</si>
  <si>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</si>
  <si>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</si>
  <si>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</si>
  <si>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</si>
  <si>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</si>
  <si>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</si>
  <si>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</si>
  <si>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</si>
  <si>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</si>
  <si>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</si>
  <si>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</si>
  <si>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</si>
  <si>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</si>
  <si>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</si>
  <si>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</si>
  <si>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</si>
  <si>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</si>
  <si>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</si>
  <si>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</si>
  <si>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</si>
  <si>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</si>
  <si>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26/12/17 - VENCIMENTO 04/01/18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</si>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</sst>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386951</v>
      </c>
      <c r="C7" s="9">
        <f t="shared" si="0"/>
        <v>493281</v>
      </c>
      <c r="D7" s="9">
        <f t="shared" si="0"/>
        <v>519597</v>
      </c>
      <c r="E7" s="9">
        <f t="shared" si="0"/>
        <v>335613</v>
      </c>
      <c r="F7" s="9">
        <f t="shared" si="0"/>
        <v>486819</v>
      </c>
      <c r="G7" s="9">
        <f t="shared" si="0"/>
        <v>840957</v>
      </c>
      <c r="H7" s="9">
        <f t="shared" si="0"/>
        <v>338251</v>
      </c>
      <c r="I7" s="9">
        <f t="shared" si="0"/>
        <v>73919</v>
      </c>
      <c r="J7" s="9">
        <f t="shared" si="0"/>
        <v>208447</v>
      </c>
      <c r="K7" s="9">
        <f t="shared" si="0"/>
        <v>3683835</v>
      </c>
      <c r="L7" s="50"/>
    </row>
    <row r="8" spans="1:11" ht="17.25" customHeight="1">
      <c r="A8" s="10" t="s">
        <v>97</v>
      </c>
      <c r="B8" s="11">
        <f>B9+B12+B16</f>
        <v>203477</v>
      </c>
      <c r="C8" s="11">
        <f aca="true" t="shared" si="1" ref="C8:J8">C9+C12+C16</f>
        <v>268104</v>
      </c>
      <c r="D8" s="11">
        <f t="shared" si="1"/>
        <v>263471</v>
      </c>
      <c r="E8" s="11">
        <f t="shared" si="1"/>
        <v>179720</v>
      </c>
      <c r="F8" s="11">
        <f t="shared" si="1"/>
        <v>249083</v>
      </c>
      <c r="G8" s="11">
        <f t="shared" si="1"/>
        <v>423711</v>
      </c>
      <c r="H8" s="11">
        <f t="shared" si="1"/>
        <v>191601</v>
      </c>
      <c r="I8" s="11">
        <f t="shared" si="1"/>
        <v>35481</v>
      </c>
      <c r="J8" s="11">
        <f t="shared" si="1"/>
        <v>108461</v>
      </c>
      <c r="K8" s="11">
        <f>SUM(B8:J8)</f>
        <v>1923109</v>
      </c>
    </row>
    <row r="9" spans="1:11" ht="17.25" customHeight="1">
      <c r="A9" s="15" t="s">
        <v>16</v>
      </c>
      <c r="B9" s="13">
        <f>+B10+B11</f>
        <v>33020</v>
      </c>
      <c r="C9" s="13">
        <f aca="true" t="shared" si="2" ref="C9:J9">+C10+C11</f>
        <v>46115</v>
      </c>
      <c r="D9" s="13">
        <f t="shared" si="2"/>
        <v>42972</v>
      </c>
      <c r="E9" s="13">
        <f t="shared" si="2"/>
        <v>28879</v>
      </c>
      <c r="F9" s="13">
        <f t="shared" si="2"/>
        <v>34950</v>
      </c>
      <c r="G9" s="13">
        <f t="shared" si="2"/>
        <v>44716</v>
      </c>
      <c r="H9" s="13">
        <f t="shared" si="2"/>
        <v>34618</v>
      </c>
      <c r="I9" s="13">
        <f t="shared" si="2"/>
        <v>6803</v>
      </c>
      <c r="J9" s="13">
        <f t="shared" si="2"/>
        <v>16604</v>
      </c>
      <c r="K9" s="11">
        <f>SUM(B9:J9)</f>
        <v>288677</v>
      </c>
    </row>
    <row r="10" spans="1:11" ht="17.25" customHeight="1">
      <c r="A10" s="29" t="s">
        <v>17</v>
      </c>
      <c r="B10" s="13">
        <v>33020</v>
      </c>
      <c r="C10" s="13">
        <v>46115</v>
      </c>
      <c r="D10" s="13">
        <v>42972</v>
      </c>
      <c r="E10" s="13">
        <v>28879</v>
      </c>
      <c r="F10" s="13">
        <v>34950</v>
      </c>
      <c r="G10" s="13">
        <v>44716</v>
      </c>
      <c r="H10" s="13">
        <v>34618</v>
      </c>
      <c r="I10" s="13">
        <v>6803</v>
      </c>
      <c r="J10" s="13">
        <v>16604</v>
      </c>
      <c r="K10" s="11">
        <f>SUM(B10:J10)</f>
        <v>288677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161271</v>
      </c>
      <c r="C12" s="17">
        <f t="shared" si="3"/>
        <v>209811</v>
      </c>
      <c r="D12" s="17">
        <f t="shared" si="3"/>
        <v>208168</v>
      </c>
      <c r="E12" s="17">
        <f t="shared" si="3"/>
        <v>142788</v>
      </c>
      <c r="F12" s="17">
        <f t="shared" si="3"/>
        <v>200835</v>
      </c>
      <c r="G12" s="17">
        <f t="shared" si="3"/>
        <v>355619</v>
      </c>
      <c r="H12" s="17">
        <f t="shared" si="3"/>
        <v>149103</v>
      </c>
      <c r="I12" s="17">
        <f t="shared" si="3"/>
        <v>26890</v>
      </c>
      <c r="J12" s="17">
        <f t="shared" si="3"/>
        <v>86766</v>
      </c>
      <c r="K12" s="11">
        <f aca="true" t="shared" si="4" ref="K12:K27">SUM(B12:J12)</f>
        <v>1541251</v>
      </c>
    </row>
    <row r="13" spans="1:13" ht="17.25" customHeight="1">
      <c r="A13" s="14" t="s">
        <v>19</v>
      </c>
      <c r="B13" s="13">
        <v>80457</v>
      </c>
      <c r="C13" s="13">
        <v>112423</v>
      </c>
      <c r="D13" s="13">
        <v>114238</v>
      </c>
      <c r="E13" s="13">
        <v>76086</v>
      </c>
      <c r="F13" s="13">
        <v>106373</v>
      </c>
      <c r="G13" s="13">
        <v>175147</v>
      </c>
      <c r="H13" s="13">
        <v>72796</v>
      </c>
      <c r="I13" s="13">
        <v>15994</v>
      </c>
      <c r="J13" s="13">
        <v>47452</v>
      </c>
      <c r="K13" s="11">
        <f t="shared" si="4"/>
        <v>800966</v>
      </c>
      <c r="L13" s="50"/>
      <c r="M13" s="51"/>
    </row>
    <row r="14" spans="1:12" ht="17.25" customHeight="1">
      <c r="A14" s="14" t="s">
        <v>20</v>
      </c>
      <c r="B14" s="13">
        <v>78554</v>
      </c>
      <c r="C14" s="13">
        <v>94115</v>
      </c>
      <c r="D14" s="13">
        <v>91534</v>
      </c>
      <c r="E14" s="13">
        <v>64463</v>
      </c>
      <c r="F14" s="13">
        <v>92094</v>
      </c>
      <c r="G14" s="13">
        <v>176608</v>
      </c>
      <c r="H14" s="13">
        <v>73378</v>
      </c>
      <c r="I14" s="13">
        <v>10444</v>
      </c>
      <c r="J14" s="13">
        <v>38542</v>
      </c>
      <c r="K14" s="11">
        <f t="shared" si="4"/>
        <v>719732</v>
      </c>
      <c r="L14" s="50"/>
    </row>
    <row r="15" spans="1:11" ht="17.25" customHeight="1">
      <c r="A15" s="14" t="s">
        <v>21</v>
      </c>
      <c r="B15" s="13">
        <v>2260</v>
      </c>
      <c r="C15" s="13">
        <v>3273</v>
      </c>
      <c r="D15" s="13">
        <v>2396</v>
      </c>
      <c r="E15" s="13">
        <v>2239</v>
      </c>
      <c r="F15" s="13">
        <v>2368</v>
      </c>
      <c r="G15" s="13">
        <v>3864</v>
      </c>
      <c r="H15" s="13">
        <v>2929</v>
      </c>
      <c r="I15" s="13">
        <v>452</v>
      </c>
      <c r="J15" s="13">
        <v>772</v>
      </c>
      <c r="K15" s="11">
        <f t="shared" si="4"/>
        <v>20553</v>
      </c>
    </row>
    <row r="16" spans="1:11" ht="17.25" customHeight="1">
      <c r="A16" s="15" t="s">
        <v>93</v>
      </c>
      <c r="B16" s="13">
        <f>B17+B18+B19</f>
        <v>9186</v>
      </c>
      <c r="C16" s="13">
        <f aca="true" t="shared" si="5" ref="C16:J16">C17+C18+C19</f>
        <v>12178</v>
      </c>
      <c r="D16" s="13">
        <f t="shared" si="5"/>
        <v>12331</v>
      </c>
      <c r="E16" s="13">
        <f t="shared" si="5"/>
        <v>8053</v>
      </c>
      <c r="F16" s="13">
        <f t="shared" si="5"/>
        <v>13298</v>
      </c>
      <c r="G16" s="13">
        <f t="shared" si="5"/>
        <v>23376</v>
      </c>
      <c r="H16" s="13">
        <f t="shared" si="5"/>
        <v>7880</v>
      </c>
      <c r="I16" s="13">
        <f t="shared" si="5"/>
        <v>1788</v>
      </c>
      <c r="J16" s="13">
        <f t="shared" si="5"/>
        <v>5091</v>
      </c>
      <c r="K16" s="11">
        <f t="shared" si="4"/>
        <v>93181</v>
      </c>
    </row>
    <row r="17" spans="1:11" ht="17.25" customHeight="1">
      <c r="A17" s="14" t="s">
        <v>94</v>
      </c>
      <c r="B17" s="13">
        <v>9137</v>
      </c>
      <c r="C17" s="13">
        <v>12099</v>
      </c>
      <c r="D17" s="13">
        <v>12282</v>
      </c>
      <c r="E17" s="13">
        <v>8012</v>
      </c>
      <c r="F17" s="13">
        <v>13237</v>
      </c>
      <c r="G17" s="13">
        <v>23230</v>
      </c>
      <c r="H17" s="13">
        <v>7819</v>
      </c>
      <c r="I17" s="13">
        <v>1780</v>
      </c>
      <c r="J17" s="13">
        <v>5061</v>
      </c>
      <c r="K17" s="11">
        <f t="shared" si="4"/>
        <v>92657</v>
      </c>
    </row>
    <row r="18" spans="1:11" ht="17.25" customHeight="1">
      <c r="A18" s="14" t="s">
        <v>95</v>
      </c>
      <c r="B18" s="13">
        <v>44</v>
      </c>
      <c r="C18" s="13">
        <v>76</v>
      </c>
      <c r="D18" s="13">
        <v>45</v>
      </c>
      <c r="E18" s="13">
        <v>32</v>
      </c>
      <c r="F18" s="13">
        <v>53</v>
      </c>
      <c r="G18" s="13">
        <v>125</v>
      </c>
      <c r="H18" s="13">
        <v>50</v>
      </c>
      <c r="I18" s="13">
        <v>6</v>
      </c>
      <c r="J18" s="13">
        <v>20</v>
      </c>
      <c r="K18" s="11">
        <f t="shared" si="4"/>
        <v>451</v>
      </c>
    </row>
    <row r="19" spans="1:11" ht="17.25" customHeight="1">
      <c r="A19" s="14" t="s">
        <v>96</v>
      </c>
      <c r="B19" s="13">
        <v>5</v>
      </c>
      <c r="C19" s="13">
        <v>3</v>
      </c>
      <c r="D19" s="13">
        <v>4</v>
      </c>
      <c r="E19" s="13">
        <v>9</v>
      </c>
      <c r="F19" s="13">
        <v>8</v>
      </c>
      <c r="G19" s="13">
        <v>21</v>
      </c>
      <c r="H19" s="13">
        <v>11</v>
      </c>
      <c r="I19" s="13">
        <v>2</v>
      </c>
      <c r="J19" s="13">
        <v>10</v>
      </c>
      <c r="K19" s="11">
        <f t="shared" si="4"/>
        <v>73</v>
      </c>
    </row>
    <row r="20" spans="1:11" ht="17.25" customHeight="1">
      <c r="A20" s="16" t="s">
        <v>22</v>
      </c>
      <c r="B20" s="11">
        <f>+B21+B22+B23</f>
        <v>120374</v>
      </c>
      <c r="C20" s="11">
        <f aca="true" t="shared" si="6" ref="C20:J20">+C21+C22+C23</f>
        <v>135263</v>
      </c>
      <c r="D20" s="11">
        <f t="shared" si="6"/>
        <v>154648</v>
      </c>
      <c r="E20" s="11">
        <f t="shared" si="6"/>
        <v>94317</v>
      </c>
      <c r="F20" s="11">
        <f t="shared" si="6"/>
        <v>162130</v>
      </c>
      <c r="G20" s="11">
        <f t="shared" si="6"/>
        <v>310524</v>
      </c>
      <c r="H20" s="11">
        <f t="shared" si="6"/>
        <v>95499</v>
      </c>
      <c r="I20" s="11">
        <f t="shared" si="6"/>
        <v>22136</v>
      </c>
      <c r="J20" s="11">
        <f t="shared" si="6"/>
        <v>58935</v>
      </c>
      <c r="K20" s="11">
        <f t="shared" si="4"/>
        <v>1153826</v>
      </c>
    </row>
    <row r="21" spans="1:12" ht="17.25" customHeight="1">
      <c r="A21" s="12" t="s">
        <v>23</v>
      </c>
      <c r="B21" s="13">
        <v>65964</v>
      </c>
      <c r="C21" s="13">
        <v>81492</v>
      </c>
      <c r="D21" s="13">
        <v>95127</v>
      </c>
      <c r="E21" s="13">
        <v>56124</v>
      </c>
      <c r="F21" s="13">
        <v>94821</v>
      </c>
      <c r="G21" s="13">
        <v>165788</v>
      </c>
      <c r="H21" s="13">
        <v>53284</v>
      </c>
      <c r="I21" s="13">
        <v>14392</v>
      </c>
      <c r="J21" s="13">
        <v>35368</v>
      </c>
      <c r="K21" s="11">
        <f t="shared" si="4"/>
        <v>662360</v>
      </c>
      <c r="L21" s="50"/>
    </row>
    <row r="22" spans="1:12" ht="17.25" customHeight="1">
      <c r="A22" s="12" t="s">
        <v>24</v>
      </c>
      <c r="B22" s="13">
        <v>53225</v>
      </c>
      <c r="C22" s="13">
        <v>52346</v>
      </c>
      <c r="D22" s="13">
        <v>58315</v>
      </c>
      <c r="E22" s="13">
        <v>37296</v>
      </c>
      <c r="F22" s="13">
        <v>66077</v>
      </c>
      <c r="G22" s="13">
        <v>142472</v>
      </c>
      <c r="H22" s="13">
        <v>41051</v>
      </c>
      <c r="I22" s="13">
        <v>7544</v>
      </c>
      <c r="J22" s="13">
        <v>23200</v>
      </c>
      <c r="K22" s="11">
        <f t="shared" si="4"/>
        <v>481526</v>
      </c>
      <c r="L22" s="50"/>
    </row>
    <row r="23" spans="1:11" ht="17.25" customHeight="1">
      <c r="A23" s="12" t="s">
        <v>25</v>
      </c>
      <c r="B23" s="13">
        <v>1185</v>
      </c>
      <c r="C23" s="13">
        <v>1425</v>
      </c>
      <c r="D23" s="13">
        <v>1206</v>
      </c>
      <c r="E23" s="13">
        <v>897</v>
      </c>
      <c r="F23" s="13">
        <v>1232</v>
      </c>
      <c r="G23" s="13">
        <v>2264</v>
      </c>
      <c r="H23" s="13">
        <v>1164</v>
      </c>
      <c r="I23" s="13">
        <v>200</v>
      </c>
      <c r="J23" s="13">
        <v>367</v>
      </c>
      <c r="K23" s="11">
        <f t="shared" si="4"/>
        <v>9940</v>
      </c>
    </row>
    <row r="24" spans="1:11" ht="17.25" customHeight="1">
      <c r="A24" s="16" t="s">
        <v>26</v>
      </c>
      <c r="B24" s="13">
        <f>+B25+B26</f>
        <v>63100</v>
      </c>
      <c r="C24" s="13">
        <f aca="true" t="shared" si="7" ref="C24:J24">+C25+C26</f>
        <v>89914</v>
      </c>
      <c r="D24" s="13">
        <f t="shared" si="7"/>
        <v>101478</v>
      </c>
      <c r="E24" s="13">
        <f t="shared" si="7"/>
        <v>61576</v>
      </c>
      <c r="F24" s="13">
        <f t="shared" si="7"/>
        <v>75606</v>
      </c>
      <c r="G24" s="13">
        <f t="shared" si="7"/>
        <v>106722</v>
      </c>
      <c r="H24" s="13">
        <f t="shared" si="7"/>
        <v>49750</v>
      </c>
      <c r="I24" s="13">
        <f t="shared" si="7"/>
        <v>16302</v>
      </c>
      <c r="J24" s="13">
        <f t="shared" si="7"/>
        <v>41051</v>
      </c>
      <c r="K24" s="11">
        <f t="shared" si="4"/>
        <v>605499</v>
      </c>
    </row>
    <row r="25" spans="1:12" ht="17.25" customHeight="1">
      <c r="A25" s="12" t="s">
        <v>115</v>
      </c>
      <c r="B25" s="13">
        <v>47874</v>
      </c>
      <c r="C25" s="13">
        <v>71720</v>
      </c>
      <c r="D25" s="13">
        <v>83149</v>
      </c>
      <c r="E25" s="13">
        <v>50024</v>
      </c>
      <c r="F25" s="13">
        <v>60165</v>
      </c>
      <c r="G25" s="13">
        <v>83363</v>
      </c>
      <c r="H25" s="13">
        <v>39218</v>
      </c>
      <c r="I25" s="13">
        <v>14159</v>
      </c>
      <c r="J25" s="13">
        <v>33544</v>
      </c>
      <c r="K25" s="11">
        <f t="shared" si="4"/>
        <v>483216</v>
      </c>
      <c r="L25" s="50"/>
    </row>
    <row r="26" spans="1:12" ht="17.25" customHeight="1">
      <c r="A26" s="12" t="s">
        <v>116</v>
      </c>
      <c r="B26" s="13">
        <v>15226</v>
      </c>
      <c r="C26" s="13">
        <v>18194</v>
      </c>
      <c r="D26" s="13">
        <v>18329</v>
      </c>
      <c r="E26" s="13">
        <v>11552</v>
      </c>
      <c r="F26" s="13">
        <v>15441</v>
      </c>
      <c r="G26" s="13">
        <v>23359</v>
      </c>
      <c r="H26" s="13">
        <v>10532</v>
      </c>
      <c r="I26" s="13">
        <v>2143</v>
      </c>
      <c r="J26" s="13">
        <v>7507</v>
      </c>
      <c r="K26" s="11">
        <f t="shared" si="4"/>
        <v>122283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1401</v>
      </c>
      <c r="I27" s="11">
        <v>0</v>
      </c>
      <c r="J27" s="11">
        <v>0</v>
      </c>
      <c r="K27" s="11">
        <f t="shared" si="4"/>
        <v>1401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28184.67</v>
      </c>
      <c r="I35" s="19">
        <v>0</v>
      </c>
      <c r="J35" s="19">
        <v>0</v>
      </c>
      <c r="K35" s="23">
        <f>SUM(B35:J35)</f>
        <v>28184.67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1126655.42</v>
      </c>
      <c r="C47" s="22">
        <f aca="true" t="shared" si="12" ref="C47:H47">+C48+C57</f>
        <v>1606774.1099999999</v>
      </c>
      <c r="D47" s="22">
        <f t="shared" si="12"/>
        <v>1900930.58</v>
      </c>
      <c r="E47" s="22">
        <f t="shared" si="12"/>
        <v>1053108.8</v>
      </c>
      <c r="F47" s="22">
        <f t="shared" si="12"/>
        <v>1502639.6400000001</v>
      </c>
      <c r="G47" s="22">
        <f t="shared" si="12"/>
        <v>2185768.77</v>
      </c>
      <c r="H47" s="22">
        <f t="shared" si="12"/>
        <v>1043128.4700000001</v>
      </c>
      <c r="I47" s="22">
        <f>+I48+I57</f>
        <v>385429.74</v>
      </c>
      <c r="J47" s="22">
        <f>+J48+J57</f>
        <v>659319.65</v>
      </c>
      <c r="K47" s="22">
        <f>SUM(B47:J47)</f>
        <v>11463755.18</v>
      </c>
    </row>
    <row r="48" spans="1:11" ht="17.25" customHeight="1">
      <c r="A48" s="16" t="s">
        <v>108</v>
      </c>
      <c r="B48" s="23">
        <f>SUM(B49:B56)</f>
        <v>1108952.88</v>
      </c>
      <c r="C48" s="23">
        <f aca="true" t="shared" si="13" ref="C48:J48">SUM(C49:C56)</f>
        <v>1581804.97</v>
      </c>
      <c r="D48" s="23">
        <f t="shared" si="13"/>
        <v>1875635.96</v>
      </c>
      <c r="E48" s="23">
        <f t="shared" si="13"/>
        <v>1030159.25</v>
      </c>
      <c r="F48" s="23">
        <f t="shared" si="13"/>
        <v>1479126.04</v>
      </c>
      <c r="G48" s="23">
        <f t="shared" si="13"/>
        <v>2155822.93</v>
      </c>
      <c r="H48" s="23">
        <f t="shared" si="13"/>
        <v>1022738.3700000001</v>
      </c>
      <c r="I48" s="23">
        <f t="shared" si="13"/>
        <v>385429.74</v>
      </c>
      <c r="J48" s="23">
        <f t="shared" si="13"/>
        <v>645442.79</v>
      </c>
      <c r="K48" s="23">
        <f aca="true" t="shared" si="14" ref="K48:K57">SUM(B48:J48)</f>
        <v>11285112.93</v>
      </c>
    </row>
    <row r="49" spans="1:11" ht="17.25" customHeight="1">
      <c r="A49" s="34" t="s">
        <v>43</v>
      </c>
      <c r="B49" s="23">
        <f aca="true" t="shared" si="15" ref="B49:H49">ROUND(B30*B7,2)</f>
        <v>1106718.56</v>
      </c>
      <c r="C49" s="23">
        <f t="shared" si="15"/>
        <v>1574947.58</v>
      </c>
      <c r="D49" s="23">
        <f t="shared" si="15"/>
        <v>1871848.19</v>
      </c>
      <c r="E49" s="23">
        <f t="shared" si="15"/>
        <v>1028251.11</v>
      </c>
      <c r="F49" s="23">
        <f t="shared" si="15"/>
        <v>1476132.57</v>
      </c>
      <c r="G49" s="23">
        <f t="shared" si="15"/>
        <v>2151672.58</v>
      </c>
      <c r="H49" s="23">
        <f t="shared" si="15"/>
        <v>992394.61</v>
      </c>
      <c r="I49" s="23">
        <f>ROUND(I30*I7,2)</f>
        <v>384364.02</v>
      </c>
      <c r="J49" s="23">
        <f>ROUND(J30*J7,2)</f>
        <v>643225.75</v>
      </c>
      <c r="K49" s="23">
        <f t="shared" si="14"/>
        <v>11229554.969999999</v>
      </c>
    </row>
    <row r="50" spans="1:11" ht="17.25" customHeight="1">
      <c r="A50" s="34" t="s">
        <v>44</v>
      </c>
      <c r="B50" s="19">
        <v>0</v>
      </c>
      <c r="C50" s="23">
        <f>ROUND(C31*C7,2)</f>
        <v>3500.75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3500.75</v>
      </c>
    </row>
    <row r="51" spans="1:11" ht="17.25" customHeight="1">
      <c r="A51" s="64" t="s">
        <v>104</v>
      </c>
      <c r="B51" s="65">
        <f aca="true" t="shared" si="16" ref="B51:H51">ROUND(B32*B7,2)</f>
        <v>-1857.36</v>
      </c>
      <c r="C51" s="65">
        <f t="shared" si="16"/>
        <v>-2417.08</v>
      </c>
      <c r="D51" s="65">
        <f t="shared" si="16"/>
        <v>-2597.99</v>
      </c>
      <c r="E51" s="65">
        <f t="shared" si="16"/>
        <v>-1537.26</v>
      </c>
      <c r="F51" s="65">
        <f t="shared" si="16"/>
        <v>-2288.05</v>
      </c>
      <c r="G51" s="65">
        <f t="shared" si="16"/>
        <v>-3279.73</v>
      </c>
      <c r="H51" s="65">
        <f t="shared" si="16"/>
        <v>-1555.95</v>
      </c>
      <c r="I51" s="19">
        <v>0</v>
      </c>
      <c r="J51" s="19">
        <v>0</v>
      </c>
      <c r="K51" s="65">
        <f>SUM(B51:J51)</f>
        <v>-15533.419999999998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28184.67</v>
      </c>
      <c r="I53" s="31">
        <f>+I35</f>
        <v>0</v>
      </c>
      <c r="J53" s="31">
        <f>+J35</f>
        <v>0</v>
      </c>
      <c r="K53" s="23">
        <f t="shared" si="14"/>
        <v>28184.67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-230701.13</v>
      </c>
      <c r="C61" s="35">
        <f t="shared" si="17"/>
        <v>-208193.31000000003</v>
      </c>
      <c r="D61" s="35">
        <f t="shared" si="17"/>
        <v>-216459.2</v>
      </c>
      <c r="E61" s="35">
        <f t="shared" si="17"/>
        <v>-281048.08999999997</v>
      </c>
      <c r="F61" s="35">
        <f t="shared" si="17"/>
        <v>-274198.71</v>
      </c>
      <c r="G61" s="35">
        <f t="shared" si="17"/>
        <v>-316487.52999999997</v>
      </c>
      <c r="H61" s="35">
        <f t="shared" si="17"/>
        <v>-151351.31</v>
      </c>
      <c r="I61" s="35">
        <f t="shared" si="17"/>
        <v>-93807.88999999998</v>
      </c>
      <c r="J61" s="35">
        <f t="shared" si="17"/>
        <v>-74565.2</v>
      </c>
      <c r="K61" s="35">
        <f>SUM(B61:J61)</f>
        <v>-1846812.37</v>
      </c>
    </row>
    <row r="62" spans="1:11" ht="18.75" customHeight="1">
      <c r="A62" s="16" t="s">
        <v>74</v>
      </c>
      <c r="B62" s="35">
        <f aca="true" t="shared" si="18" ref="B62:J62">B63+B64+B65+B66+B67+B68</f>
        <v>-213662.71</v>
      </c>
      <c r="C62" s="35">
        <f t="shared" si="18"/>
        <v>-183851.89</v>
      </c>
      <c r="D62" s="35">
        <f t="shared" si="18"/>
        <v>-192970.65</v>
      </c>
      <c r="E62" s="35">
        <f t="shared" si="18"/>
        <v>-264613.35</v>
      </c>
      <c r="F62" s="35">
        <f t="shared" si="18"/>
        <v>-249596.53</v>
      </c>
      <c r="G62" s="35">
        <f t="shared" si="18"/>
        <v>-280957.35</v>
      </c>
      <c r="H62" s="35">
        <f t="shared" si="18"/>
        <v>-131548.4</v>
      </c>
      <c r="I62" s="35">
        <f t="shared" si="18"/>
        <v>-25851.4</v>
      </c>
      <c r="J62" s="35">
        <f t="shared" si="18"/>
        <v>-63095.2</v>
      </c>
      <c r="K62" s="35">
        <f aca="true" t="shared" si="19" ref="K62:K91">SUM(B62:J62)</f>
        <v>-1606147.4799999997</v>
      </c>
    </row>
    <row r="63" spans="1:11" ht="18.75" customHeight="1">
      <c r="A63" s="12" t="s">
        <v>75</v>
      </c>
      <c r="B63" s="35">
        <f>-ROUND(B9*$D$3,2)</f>
        <v>-125476</v>
      </c>
      <c r="C63" s="35">
        <f aca="true" t="shared" si="20" ref="C63:J63">-ROUND(C9*$D$3,2)</f>
        <v>-175237</v>
      </c>
      <c r="D63" s="35">
        <f t="shared" si="20"/>
        <v>-163293.6</v>
      </c>
      <c r="E63" s="35">
        <f t="shared" si="20"/>
        <v>-109740.2</v>
      </c>
      <c r="F63" s="35">
        <f t="shared" si="20"/>
        <v>-132810</v>
      </c>
      <c r="G63" s="35">
        <f t="shared" si="20"/>
        <v>-169920.8</v>
      </c>
      <c r="H63" s="35">
        <f t="shared" si="20"/>
        <v>-131548.4</v>
      </c>
      <c r="I63" s="35">
        <f t="shared" si="20"/>
        <v>-25851.4</v>
      </c>
      <c r="J63" s="35">
        <f t="shared" si="20"/>
        <v>-63095.2</v>
      </c>
      <c r="K63" s="35">
        <f t="shared" si="19"/>
        <v>-1096972.5999999999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-961.4</v>
      </c>
      <c r="C65" s="35">
        <v>-456</v>
      </c>
      <c r="D65" s="35">
        <v>-174.8</v>
      </c>
      <c r="E65" s="35">
        <v>-516.8</v>
      </c>
      <c r="F65" s="35">
        <v>-391.4</v>
      </c>
      <c r="G65" s="35">
        <v>-440.8</v>
      </c>
      <c r="H65" s="19">
        <v>0</v>
      </c>
      <c r="I65" s="19">
        <v>0</v>
      </c>
      <c r="J65" s="19">
        <v>0</v>
      </c>
      <c r="K65" s="35">
        <f t="shared" si="19"/>
        <v>-2941.2000000000003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-87225.31</v>
      </c>
      <c r="C67" s="35">
        <v>-8158.89</v>
      </c>
      <c r="D67" s="35">
        <v>-29502.25</v>
      </c>
      <c r="E67" s="35">
        <v>-154356.35</v>
      </c>
      <c r="F67" s="35">
        <v>-116395.13</v>
      </c>
      <c r="G67" s="35">
        <v>-110595.75</v>
      </c>
      <c r="H67" s="19">
        <v>0</v>
      </c>
      <c r="I67" s="19">
        <v>0</v>
      </c>
      <c r="J67" s="19">
        <v>0</v>
      </c>
      <c r="K67" s="35">
        <f t="shared" si="19"/>
        <v>-506233.68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-17038.42</v>
      </c>
      <c r="C69" s="65">
        <f>SUM(C70:C102)</f>
        <v>-24341.420000000002</v>
      </c>
      <c r="D69" s="65">
        <f>SUM(D70:D102)</f>
        <v>-23488.550000000003</v>
      </c>
      <c r="E69" s="65">
        <f aca="true" t="shared" si="21" ref="E69:J69">SUM(E70:E102)</f>
        <v>-16434.739999999998</v>
      </c>
      <c r="F69" s="65">
        <f t="shared" si="21"/>
        <v>-24602.18</v>
      </c>
      <c r="G69" s="65">
        <f t="shared" si="21"/>
        <v>-35530.18000000001</v>
      </c>
      <c r="H69" s="65">
        <f t="shared" si="21"/>
        <v>-19802.91</v>
      </c>
      <c r="I69" s="65">
        <f t="shared" si="21"/>
        <v>-67956.48999999999</v>
      </c>
      <c r="J69" s="65">
        <f t="shared" si="21"/>
        <v>-11470</v>
      </c>
      <c r="K69" s="65">
        <f t="shared" si="19"/>
        <v>-240664.88999999998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35">
        <v>-404.4</v>
      </c>
      <c r="E80" s="19">
        <v>0</v>
      </c>
      <c r="F80" s="35">
        <v>-1011</v>
      </c>
      <c r="G80" s="35">
        <v>-202.2</v>
      </c>
      <c r="H80" s="35">
        <v>-3976.6</v>
      </c>
      <c r="I80" s="19">
        <v>0</v>
      </c>
      <c r="J80" s="19">
        <v>0</v>
      </c>
      <c r="K80" s="65">
        <f t="shared" si="19"/>
        <v>-5594.2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137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895954.2899999999</v>
      </c>
      <c r="C106" s="24">
        <f t="shared" si="22"/>
        <v>1398580.8</v>
      </c>
      <c r="D106" s="24">
        <f t="shared" si="22"/>
        <v>1684471.3800000001</v>
      </c>
      <c r="E106" s="24">
        <f t="shared" si="22"/>
        <v>772060.7100000001</v>
      </c>
      <c r="F106" s="24">
        <f t="shared" si="22"/>
        <v>1228440.9300000002</v>
      </c>
      <c r="G106" s="24">
        <f t="shared" si="22"/>
        <v>1869281.2400000002</v>
      </c>
      <c r="H106" s="24">
        <f t="shared" si="22"/>
        <v>891777.16</v>
      </c>
      <c r="I106" s="24">
        <f>+I107+I108</f>
        <v>291621.85</v>
      </c>
      <c r="J106" s="24">
        <f>+J107+J108</f>
        <v>584754.4500000001</v>
      </c>
      <c r="K106" s="46">
        <f>SUM(B106:J106)</f>
        <v>9616942.809999999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878251.7499999999</v>
      </c>
      <c r="C107" s="24">
        <f t="shared" si="23"/>
        <v>1373611.6600000001</v>
      </c>
      <c r="D107" s="24">
        <f t="shared" si="23"/>
        <v>1659176.76</v>
      </c>
      <c r="E107" s="24">
        <f t="shared" si="23"/>
        <v>749111.16</v>
      </c>
      <c r="F107" s="24">
        <f t="shared" si="23"/>
        <v>1204927.33</v>
      </c>
      <c r="G107" s="24">
        <f t="shared" si="23"/>
        <v>1839335.4000000001</v>
      </c>
      <c r="H107" s="24">
        <f t="shared" si="23"/>
        <v>871387.06</v>
      </c>
      <c r="I107" s="24">
        <f t="shared" si="23"/>
        <v>291621.85</v>
      </c>
      <c r="J107" s="24">
        <f t="shared" si="23"/>
        <v>570877.5900000001</v>
      </c>
      <c r="K107" s="46">
        <f>SUM(B107:J107)</f>
        <v>9438300.56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9616942.82</v>
      </c>
      <c r="L114" s="52"/>
    </row>
    <row r="115" spans="1:11" ht="18.75" customHeight="1">
      <c r="A115" s="26" t="s">
        <v>70</v>
      </c>
      <c r="B115" s="27">
        <v>122534.97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122534.97</v>
      </c>
    </row>
    <row r="116" spans="1:11" ht="18.75" customHeight="1">
      <c r="A116" s="26" t="s">
        <v>71</v>
      </c>
      <c r="B116" s="27">
        <v>773419.31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773419.31</v>
      </c>
    </row>
    <row r="117" spans="1:11" ht="18.75" customHeight="1">
      <c r="A117" s="26" t="s">
        <v>72</v>
      </c>
      <c r="B117" s="38">
        <v>0</v>
      </c>
      <c r="C117" s="27">
        <f>+C106</f>
        <v>1398580.8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1398580.8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1568328.56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1568328.56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116142.82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116142.82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694854.63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694854.63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77206.08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77206.08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257296.5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257296.5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449674.7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449674.7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61789.95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61789.95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459679.78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459679.78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538233.29</v>
      </c>
      <c r="H126" s="38">
        <v>0</v>
      </c>
      <c r="I126" s="38">
        <v>0</v>
      </c>
      <c r="J126" s="38">
        <v>0</v>
      </c>
      <c r="K126" s="39">
        <f t="shared" si="25"/>
        <v>538233.29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46559.06</v>
      </c>
      <c r="H127" s="38">
        <v>0</v>
      </c>
      <c r="I127" s="38">
        <v>0</v>
      </c>
      <c r="J127" s="38">
        <v>0</v>
      </c>
      <c r="K127" s="39">
        <f t="shared" si="25"/>
        <v>46559.06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301936.35</v>
      </c>
      <c r="H128" s="38">
        <v>0</v>
      </c>
      <c r="I128" s="38">
        <v>0</v>
      </c>
      <c r="J128" s="38">
        <v>0</v>
      </c>
      <c r="K128" s="39">
        <f t="shared" si="25"/>
        <v>301936.35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258955.48</v>
      </c>
      <c r="H129" s="38">
        <v>0</v>
      </c>
      <c r="I129" s="38">
        <v>0</v>
      </c>
      <c r="J129" s="38">
        <v>0</v>
      </c>
      <c r="K129" s="39">
        <f t="shared" si="25"/>
        <v>258955.48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723597.07</v>
      </c>
      <c r="H130" s="38">
        <v>0</v>
      </c>
      <c r="I130" s="38">
        <v>0</v>
      </c>
      <c r="J130" s="38">
        <v>0</v>
      </c>
      <c r="K130" s="39">
        <f t="shared" si="25"/>
        <v>723597.07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272775.24</v>
      </c>
      <c r="I131" s="38">
        <v>0</v>
      </c>
      <c r="J131" s="38">
        <v>0</v>
      </c>
      <c r="K131" s="39">
        <f t="shared" si="25"/>
        <v>272775.24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619001.92</v>
      </c>
      <c r="I132" s="38">
        <v>0</v>
      </c>
      <c r="J132" s="38">
        <v>0</v>
      </c>
      <c r="K132" s="39">
        <f t="shared" si="25"/>
        <v>619001.92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291621.85</v>
      </c>
      <c r="J133" s="38"/>
      <c r="K133" s="39">
        <f t="shared" si="25"/>
        <v>291621.85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584754.46</v>
      </c>
      <c r="K134" s="42">
        <f t="shared" si="25"/>
        <v>584754.46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-0.009999999892897904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2018-01-03T21:28:29Z</dcterms:modified>
  <cp:category/>
  <cp:version/>
  <cp:contentType/>
  <cp:contentStatus/>
</cp:coreProperties>
</file>