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<sst xmlns="http://schemas.openxmlformats.org/spreadsheetml/2006/main" count="138" uniqueCount="138">
  <si>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</si>
  <si>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</si>
  <si>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</si>
  <si>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</si>
  <si>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</si>
  <si>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</si>
  <si>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</si>
  <si>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</si>
  <si>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</si>
  <si>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</si>
  <si>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</si>
  <si>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</si>
  <si>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</si>
  <si>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</si>
  <si>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</si>
  <si>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</si>
  <si>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</si>
  <si>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</si>
  <si>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</si>
  <si>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</si>
  <si>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</si>
  <si>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</si>
  <si>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</si>
  <si>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</si>
  <si>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</si>
  <si>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</si>
  <si>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</si>
  <si>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</si>
  <si>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</si>
  <si>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</si>
  <si>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</si>
  <si>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</si>
  <si>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</si>
  <si>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</si>
  <si>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</si>
  <si>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</si>
  <si>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</si>
  <si>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</si>
  <si>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</si>
  <si>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</si>
  <si>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</si>
  <si>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</si>
  <si>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</si>
  <si>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</si>
  <si>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</si>
  <si>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</si>
  <si>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</si>
  <si>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</si>
  <si>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</si>
  <si>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</si>
  <si>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</si>
  <si>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</si>
  <si>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</si>
  <si>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</si>
  <si>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</si>
  <si>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</si>
  <si>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</si>
  <si>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</si>
  <si>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</si>
  <si>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</si>
  <si>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</si>
  <si>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</si>
  <si>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</si>
  <si>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</si>
  <si>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</si>
  <si>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</si>
  <si>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</si>
  <si>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</si>
  <si>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</si>
  <si>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</si>
  <si>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</si>
  <si>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</si>
  <si>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</si>
  <si>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</si>
  <si>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</si>
  <si>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</si>
  <si>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</si>
  <si>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</si>
  <si>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</si>
  <si>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</si>
  <si>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</si>
  <si>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</si>
  <si>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</si>
  <si>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</si>
  <si>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</si>
  <si>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</si>
  <si>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</si>
  <si>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</si>
  <si>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</si>
  <si>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</si>
  <si>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</si>
  <si>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</si>
  <si>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</si>
  <si>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</si>
  <si>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</si>
  <si>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</si>
  <si>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</si>
  <si>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</si>
  <si>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</si>
  <si>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</si>
  <si>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</si>
  <si>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</si>
  <si>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</si>
  <si>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</si>
  <si>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</si>
  <si>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</si>
  <si>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</si>
  <si>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</si>
  <si>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</si>
  <si>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</si>
  <si>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</si>
  <si>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</si>
  <si>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</si>
  <si>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</si>
  <si>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</si>
  <si>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</si>
  <si>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</si>
  <si>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</si>
  <si>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</si>
  <si>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</si>
  <si>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</si>
  <si>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</si>
  <si>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</si>
  <si>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</si>
  <si>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</si>
  <si>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</si>
  <si>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</si>
  <si>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</si>
  <si>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</si>
  <si>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</si>
  <si>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</si>
  <si>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</si>
  <si>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</si>
  <si>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</si>
  <si>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</si>
  <si>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</si>
  <si>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23/12/17 - VENCIMENTO 03/01/18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</si>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</sst>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319845</v>
      </c>
      <c r="C7" s="9">
        <f t="shared" si="0"/>
        <v>414587</v>
      </c>
      <c r="D7" s="9">
        <f t="shared" si="0"/>
        <v>489315</v>
      </c>
      <c r="E7" s="9">
        <f t="shared" si="0"/>
        <v>264796</v>
      </c>
      <c r="F7" s="9">
        <f t="shared" si="0"/>
        <v>388734</v>
      </c>
      <c r="G7" s="9">
        <f t="shared" si="0"/>
        <v>646100</v>
      </c>
      <c r="H7" s="9">
        <f t="shared" si="0"/>
        <v>245423</v>
      </c>
      <c r="I7" s="9">
        <f t="shared" si="0"/>
        <v>58251</v>
      </c>
      <c r="J7" s="9">
        <f t="shared" si="0"/>
        <v>192244</v>
      </c>
      <c r="K7" s="9">
        <f t="shared" si="0"/>
        <v>3019295</v>
      </c>
      <c r="L7" s="50"/>
    </row>
    <row r="8" spans="1:11" ht="17.25" customHeight="1">
      <c r="A8" s="10" t="s">
        <v>97</v>
      </c>
      <c r="B8" s="11">
        <f>B9+B12+B16</f>
        <v>166969</v>
      </c>
      <c r="C8" s="11">
        <f aca="true" t="shared" si="1" ref="C8:J8">C9+C12+C16</f>
        <v>228075</v>
      </c>
      <c r="D8" s="11">
        <f t="shared" si="1"/>
        <v>258601</v>
      </c>
      <c r="E8" s="11">
        <f t="shared" si="1"/>
        <v>142038</v>
      </c>
      <c r="F8" s="11">
        <f t="shared" si="1"/>
        <v>197393</v>
      </c>
      <c r="G8" s="11">
        <f t="shared" si="1"/>
        <v>325196</v>
      </c>
      <c r="H8" s="11">
        <f t="shared" si="1"/>
        <v>142413</v>
      </c>
      <c r="I8" s="11">
        <f t="shared" si="1"/>
        <v>28948</v>
      </c>
      <c r="J8" s="11">
        <f t="shared" si="1"/>
        <v>100454</v>
      </c>
      <c r="K8" s="11">
        <f>SUM(B8:J8)</f>
        <v>1590087</v>
      </c>
    </row>
    <row r="9" spans="1:11" ht="17.25" customHeight="1">
      <c r="A9" s="15" t="s">
        <v>16</v>
      </c>
      <c r="B9" s="13">
        <f>+B10+B11</f>
        <v>34444</v>
      </c>
      <c r="C9" s="13">
        <f aca="true" t="shared" si="2" ref="C9:J9">+C10+C11</f>
        <v>52841</v>
      </c>
      <c r="D9" s="13">
        <f t="shared" si="2"/>
        <v>55948</v>
      </c>
      <c r="E9" s="13">
        <f t="shared" si="2"/>
        <v>30630</v>
      </c>
      <c r="F9" s="13">
        <f t="shared" si="2"/>
        <v>32925</v>
      </c>
      <c r="G9" s="13">
        <f t="shared" si="2"/>
        <v>42561</v>
      </c>
      <c r="H9" s="13">
        <f t="shared" si="2"/>
        <v>32216</v>
      </c>
      <c r="I9" s="13">
        <f t="shared" si="2"/>
        <v>7883</v>
      </c>
      <c r="J9" s="13">
        <f t="shared" si="2"/>
        <v>20009</v>
      </c>
      <c r="K9" s="11">
        <f>SUM(B9:J9)</f>
        <v>309457</v>
      </c>
    </row>
    <row r="10" spans="1:11" ht="17.25" customHeight="1">
      <c r="A10" s="29" t="s">
        <v>17</v>
      </c>
      <c r="B10" s="13">
        <v>34444</v>
      </c>
      <c r="C10" s="13">
        <v>52841</v>
      </c>
      <c r="D10" s="13">
        <v>55948</v>
      </c>
      <c r="E10" s="13">
        <v>30630</v>
      </c>
      <c r="F10" s="13">
        <v>32925</v>
      </c>
      <c r="G10" s="13">
        <v>42561</v>
      </c>
      <c r="H10" s="13">
        <v>32216</v>
      </c>
      <c r="I10" s="13">
        <v>7883</v>
      </c>
      <c r="J10" s="13">
        <v>20009</v>
      </c>
      <c r="K10" s="11">
        <f>SUM(B10:J10)</f>
        <v>309457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125135</v>
      </c>
      <c r="C12" s="17">
        <f t="shared" si="3"/>
        <v>165406</v>
      </c>
      <c r="D12" s="17">
        <f t="shared" si="3"/>
        <v>192177</v>
      </c>
      <c r="E12" s="17">
        <f t="shared" si="3"/>
        <v>105575</v>
      </c>
      <c r="F12" s="17">
        <f t="shared" si="3"/>
        <v>153788</v>
      </c>
      <c r="G12" s="17">
        <f t="shared" si="3"/>
        <v>264359</v>
      </c>
      <c r="H12" s="17">
        <f t="shared" si="3"/>
        <v>104605</v>
      </c>
      <c r="I12" s="17">
        <f t="shared" si="3"/>
        <v>19689</v>
      </c>
      <c r="J12" s="17">
        <f t="shared" si="3"/>
        <v>76131</v>
      </c>
      <c r="K12" s="11">
        <f aca="true" t="shared" si="4" ref="K12:K27">SUM(B12:J12)</f>
        <v>1206865</v>
      </c>
    </row>
    <row r="13" spans="1:13" ht="17.25" customHeight="1">
      <c r="A13" s="14" t="s">
        <v>19</v>
      </c>
      <c r="B13" s="13">
        <v>68881</v>
      </c>
      <c r="C13" s="13">
        <v>96905</v>
      </c>
      <c r="D13" s="13">
        <v>114189</v>
      </c>
      <c r="E13" s="13">
        <v>61296</v>
      </c>
      <c r="F13" s="13">
        <v>84775</v>
      </c>
      <c r="G13" s="13">
        <v>133708</v>
      </c>
      <c r="H13" s="13">
        <v>52574</v>
      </c>
      <c r="I13" s="13">
        <v>12348</v>
      </c>
      <c r="J13" s="13">
        <v>44986</v>
      </c>
      <c r="K13" s="11">
        <f t="shared" si="4"/>
        <v>669662</v>
      </c>
      <c r="L13" s="50"/>
      <c r="M13" s="51"/>
    </row>
    <row r="14" spans="1:12" ht="17.25" customHeight="1">
      <c r="A14" s="14" t="s">
        <v>20</v>
      </c>
      <c r="B14" s="13">
        <v>54415</v>
      </c>
      <c r="C14" s="13">
        <v>65809</v>
      </c>
      <c r="D14" s="13">
        <v>75869</v>
      </c>
      <c r="E14" s="13">
        <v>42591</v>
      </c>
      <c r="F14" s="13">
        <v>67185</v>
      </c>
      <c r="G14" s="13">
        <v>127836</v>
      </c>
      <c r="H14" s="13">
        <v>49960</v>
      </c>
      <c r="I14" s="13">
        <v>7003</v>
      </c>
      <c r="J14" s="13">
        <v>30440</v>
      </c>
      <c r="K14" s="11">
        <f t="shared" si="4"/>
        <v>521108</v>
      </c>
      <c r="L14" s="50"/>
    </row>
    <row r="15" spans="1:11" ht="17.25" customHeight="1">
      <c r="A15" s="14" t="s">
        <v>21</v>
      </c>
      <c r="B15" s="13">
        <v>1839</v>
      </c>
      <c r="C15" s="13">
        <v>2692</v>
      </c>
      <c r="D15" s="13">
        <v>2119</v>
      </c>
      <c r="E15" s="13">
        <v>1688</v>
      </c>
      <c r="F15" s="13">
        <v>1828</v>
      </c>
      <c r="G15" s="13">
        <v>2815</v>
      </c>
      <c r="H15" s="13">
        <v>2071</v>
      </c>
      <c r="I15" s="13">
        <v>338</v>
      </c>
      <c r="J15" s="13">
        <v>705</v>
      </c>
      <c r="K15" s="11">
        <f t="shared" si="4"/>
        <v>16095</v>
      </c>
    </row>
    <row r="16" spans="1:11" ht="17.25" customHeight="1">
      <c r="A16" s="15" t="s">
        <v>93</v>
      </c>
      <c r="B16" s="13">
        <f>B17+B18+B19</f>
        <v>7390</v>
      </c>
      <c r="C16" s="13">
        <f aca="true" t="shared" si="5" ref="C16:J16">C17+C18+C19</f>
        <v>9828</v>
      </c>
      <c r="D16" s="13">
        <f t="shared" si="5"/>
        <v>10476</v>
      </c>
      <c r="E16" s="13">
        <f t="shared" si="5"/>
        <v>5833</v>
      </c>
      <c r="F16" s="13">
        <f t="shared" si="5"/>
        <v>10680</v>
      </c>
      <c r="G16" s="13">
        <f t="shared" si="5"/>
        <v>18276</v>
      </c>
      <c r="H16" s="13">
        <f t="shared" si="5"/>
        <v>5592</v>
      </c>
      <c r="I16" s="13">
        <f t="shared" si="5"/>
        <v>1376</v>
      </c>
      <c r="J16" s="13">
        <f t="shared" si="5"/>
        <v>4314</v>
      </c>
      <c r="K16" s="11">
        <f t="shared" si="4"/>
        <v>73765</v>
      </c>
    </row>
    <row r="17" spans="1:11" ht="17.25" customHeight="1">
      <c r="A17" s="14" t="s">
        <v>94</v>
      </c>
      <c r="B17" s="13">
        <v>7354</v>
      </c>
      <c r="C17" s="13">
        <v>9756</v>
      </c>
      <c r="D17" s="13">
        <v>10434</v>
      </c>
      <c r="E17" s="13">
        <v>5776</v>
      </c>
      <c r="F17" s="13">
        <v>10635</v>
      </c>
      <c r="G17" s="13">
        <v>18160</v>
      </c>
      <c r="H17" s="13">
        <v>5537</v>
      </c>
      <c r="I17" s="13">
        <v>1368</v>
      </c>
      <c r="J17" s="13">
        <v>4288</v>
      </c>
      <c r="K17" s="11">
        <f t="shared" si="4"/>
        <v>73308</v>
      </c>
    </row>
    <row r="18" spans="1:11" ht="17.25" customHeight="1">
      <c r="A18" s="14" t="s">
        <v>95</v>
      </c>
      <c r="B18" s="13">
        <v>35</v>
      </c>
      <c r="C18" s="13">
        <v>68</v>
      </c>
      <c r="D18" s="13">
        <v>35</v>
      </c>
      <c r="E18" s="13">
        <v>36</v>
      </c>
      <c r="F18" s="13">
        <v>37</v>
      </c>
      <c r="G18" s="13">
        <v>101</v>
      </c>
      <c r="H18" s="13">
        <v>46</v>
      </c>
      <c r="I18" s="13">
        <v>7</v>
      </c>
      <c r="J18" s="13">
        <v>23</v>
      </c>
      <c r="K18" s="11">
        <f t="shared" si="4"/>
        <v>388</v>
      </c>
    </row>
    <row r="19" spans="1:11" ht="17.25" customHeight="1">
      <c r="A19" s="14" t="s">
        <v>96</v>
      </c>
      <c r="B19" s="13">
        <v>1</v>
      </c>
      <c r="C19" s="13">
        <v>4</v>
      </c>
      <c r="D19" s="13">
        <v>7</v>
      </c>
      <c r="E19" s="13">
        <v>21</v>
      </c>
      <c r="F19" s="13">
        <v>8</v>
      </c>
      <c r="G19" s="13">
        <v>15</v>
      </c>
      <c r="H19" s="13">
        <v>9</v>
      </c>
      <c r="I19" s="13">
        <v>1</v>
      </c>
      <c r="J19" s="13">
        <v>3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95112</v>
      </c>
      <c r="C20" s="11">
        <f aca="true" t="shared" si="6" ref="C20:J20">+C21+C22+C23</f>
        <v>107166</v>
      </c>
      <c r="D20" s="11">
        <f t="shared" si="6"/>
        <v>137006</v>
      </c>
      <c r="E20" s="11">
        <f t="shared" si="6"/>
        <v>71265</v>
      </c>
      <c r="F20" s="11">
        <f t="shared" si="6"/>
        <v>128089</v>
      </c>
      <c r="G20" s="11">
        <f t="shared" si="6"/>
        <v>236134</v>
      </c>
      <c r="H20" s="11">
        <f t="shared" si="6"/>
        <v>64886</v>
      </c>
      <c r="I20" s="11">
        <f t="shared" si="6"/>
        <v>16310</v>
      </c>
      <c r="J20" s="11">
        <f t="shared" si="6"/>
        <v>51888</v>
      </c>
      <c r="K20" s="11">
        <f t="shared" si="4"/>
        <v>907856</v>
      </c>
    </row>
    <row r="21" spans="1:12" ht="17.25" customHeight="1">
      <c r="A21" s="12" t="s">
        <v>23</v>
      </c>
      <c r="B21" s="13">
        <v>57651</v>
      </c>
      <c r="C21" s="13">
        <v>69950</v>
      </c>
      <c r="D21" s="13">
        <v>89882</v>
      </c>
      <c r="E21" s="13">
        <v>45852</v>
      </c>
      <c r="F21" s="13">
        <v>76392</v>
      </c>
      <c r="G21" s="13">
        <v>127015</v>
      </c>
      <c r="H21" s="13">
        <v>36805</v>
      </c>
      <c r="I21" s="13">
        <v>10936</v>
      </c>
      <c r="J21" s="13">
        <v>33137</v>
      </c>
      <c r="K21" s="11">
        <f t="shared" si="4"/>
        <v>547620</v>
      </c>
      <c r="L21" s="50"/>
    </row>
    <row r="22" spans="1:12" ht="17.25" customHeight="1">
      <c r="A22" s="12" t="s">
        <v>24</v>
      </c>
      <c r="B22" s="13">
        <v>36532</v>
      </c>
      <c r="C22" s="13">
        <v>36098</v>
      </c>
      <c r="D22" s="13">
        <v>46129</v>
      </c>
      <c r="E22" s="13">
        <v>24765</v>
      </c>
      <c r="F22" s="13">
        <v>50760</v>
      </c>
      <c r="G22" s="13">
        <v>107427</v>
      </c>
      <c r="H22" s="13">
        <v>27325</v>
      </c>
      <c r="I22" s="13">
        <v>5206</v>
      </c>
      <c r="J22" s="13">
        <v>18421</v>
      </c>
      <c r="K22" s="11">
        <f t="shared" si="4"/>
        <v>352663</v>
      </c>
      <c r="L22" s="50"/>
    </row>
    <row r="23" spans="1:11" ht="17.25" customHeight="1">
      <c r="A23" s="12" t="s">
        <v>25</v>
      </c>
      <c r="B23" s="13">
        <v>929</v>
      </c>
      <c r="C23" s="13">
        <v>1118</v>
      </c>
      <c r="D23" s="13">
        <v>995</v>
      </c>
      <c r="E23" s="13">
        <v>648</v>
      </c>
      <c r="F23" s="13">
        <v>937</v>
      </c>
      <c r="G23" s="13">
        <v>1692</v>
      </c>
      <c r="H23" s="13">
        <v>756</v>
      </c>
      <c r="I23" s="13">
        <v>168</v>
      </c>
      <c r="J23" s="13">
        <v>330</v>
      </c>
      <c r="K23" s="11">
        <f t="shared" si="4"/>
        <v>7573</v>
      </c>
    </row>
    <row r="24" spans="1:11" ht="17.25" customHeight="1">
      <c r="A24" s="16" t="s">
        <v>26</v>
      </c>
      <c r="B24" s="13">
        <f>+B25+B26</f>
        <v>57764</v>
      </c>
      <c r="C24" s="13">
        <f aca="true" t="shared" si="7" ref="C24:J24">+C25+C26</f>
        <v>79346</v>
      </c>
      <c r="D24" s="13">
        <f t="shared" si="7"/>
        <v>93708</v>
      </c>
      <c r="E24" s="13">
        <f t="shared" si="7"/>
        <v>51493</v>
      </c>
      <c r="F24" s="13">
        <f t="shared" si="7"/>
        <v>63252</v>
      </c>
      <c r="G24" s="13">
        <f t="shared" si="7"/>
        <v>84770</v>
      </c>
      <c r="H24" s="13">
        <f t="shared" si="7"/>
        <v>37399</v>
      </c>
      <c r="I24" s="13">
        <f t="shared" si="7"/>
        <v>12993</v>
      </c>
      <c r="J24" s="13">
        <f t="shared" si="7"/>
        <v>39902</v>
      </c>
      <c r="K24" s="11">
        <f t="shared" si="4"/>
        <v>520627</v>
      </c>
    </row>
    <row r="25" spans="1:12" ht="17.25" customHeight="1">
      <c r="A25" s="12" t="s">
        <v>115</v>
      </c>
      <c r="B25" s="13">
        <v>40179</v>
      </c>
      <c r="C25" s="13">
        <v>58074</v>
      </c>
      <c r="D25" s="13">
        <v>70385</v>
      </c>
      <c r="E25" s="13">
        <v>38846</v>
      </c>
      <c r="F25" s="13">
        <v>46175</v>
      </c>
      <c r="G25" s="13">
        <v>59976</v>
      </c>
      <c r="H25" s="13">
        <v>27309</v>
      </c>
      <c r="I25" s="13">
        <v>10622</v>
      </c>
      <c r="J25" s="13">
        <v>30393</v>
      </c>
      <c r="K25" s="11">
        <f t="shared" si="4"/>
        <v>381959</v>
      </c>
      <c r="L25" s="50"/>
    </row>
    <row r="26" spans="1:12" ht="17.25" customHeight="1">
      <c r="A26" s="12" t="s">
        <v>116</v>
      </c>
      <c r="B26" s="13">
        <v>17585</v>
      </c>
      <c r="C26" s="13">
        <v>21272</v>
      </c>
      <c r="D26" s="13">
        <v>23323</v>
      </c>
      <c r="E26" s="13">
        <v>12647</v>
      </c>
      <c r="F26" s="13">
        <v>17077</v>
      </c>
      <c r="G26" s="13">
        <v>24794</v>
      </c>
      <c r="H26" s="13">
        <v>10090</v>
      </c>
      <c r="I26" s="13">
        <v>2371</v>
      </c>
      <c r="J26" s="13">
        <v>9509</v>
      </c>
      <c r="K26" s="11">
        <f t="shared" si="4"/>
        <v>138668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725</v>
      </c>
      <c r="I27" s="11">
        <v>0</v>
      </c>
      <c r="J27" s="11">
        <v>0</v>
      </c>
      <c r="K27" s="11">
        <f t="shared" si="4"/>
        <v>725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30167.98</v>
      </c>
      <c r="I35" s="19">
        <v>0</v>
      </c>
      <c r="J35" s="19">
        <v>0</v>
      </c>
      <c r="K35" s="23">
        <f>SUM(B35:J35)</f>
        <v>30167.98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935047.6400000001</v>
      </c>
      <c r="C47" s="22">
        <f aca="true" t="shared" si="12" ref="C47:H47">+C48+C57</f>
        <v>1355347.02</v>
      </c>
      <c r="D47" s="22">
        <f t="shared" si="12"/>
        <v>1791991.09</v>
      </c>
      <c r="E47" s="22">
        <f t="shared" si="12"/>
        <v>836464.05</v>
      </c>
      <c r="F47" s="22">
        <f t="shared" si="12"/>
        <v>1205687.3</v>
      </c>
      <c r="G47" s="22">
        <f t="shared" si="12"/>
        <v>1687967.59</v>
      </c>
      <c r="H47" s="22">
        <f t="shared" si="12"/>
        <v>773190.7100000001</v>
      </c>
      <c r="I47" s="22">
        <f>+I48+I57</f>
        <v>303959.26999999996</v>
      </c>
      <c r="J47" s="22">
        <f>+J48+J57</f>
        <v>609320.4400000001</v>
      </c>
      <c r="K47" s="22">
        <f>SUM(B47:J47)</f>
        <v>9498975.11</v>
      </c>
    </row>
    <row r="48" spans="1:11" ht="17.25" customHeight="1">
      <c r="A48" s="16" t="s">
        <v>108</v>
      </c>
      <c r="B48" s="23">
        <f>SUM(B49:B56)</f>
        <v>917345.1000000001</v>
      </c>
      <c r="C48" s="23">
        <f aca="true" t="shared" si="13" ref="C48:J48">SUM(C49:C56)</f>
        <v>1330377.8800000001</v>
      </c>
      <c r="D48" s="23">
        <f t="shared" si="13"/>
        <v>1766696.47</v>
      </c>
      <c r="E48" s="23">
        <f t="shared" si="13"/>
        <v>813514.5</v>
      </c>
      <c r="F48" s="23">
        <f t="shared" si="13"/>
        <v>1182173.7</v>
      </c>
      <c r="G48" s="23">
        <f t="shared" si="13"/>
        <v>1658021.75</v>
      </c>
      <c r="H48" s="23">
        <f t="shared" si="13"/>
        <v>752800.6100000001</v>
      </c>
      <c r="I48" s="23">
        <f t="shared" si="13"/>
        <v>303959.26999999996</v>
      </c>
      <c r="J48" s="23">
        <f t="shared" si="13"/>
        <v>595443.5800000001</v>
      </c>
      <c r="K48" s="23">
        <f aca="true" t="shared" si="14" ref="K48:K57">SUM(B48:J48)</f>
        <v>9320332.86</v>
      </c>
    </row>
    <row r="49" spans="1:11" ht="17.25" customHeight="1">
      <c r="A49" s="34" t="s">
        <v>43</v>
      </c>
      <c r="B49" s="23">
        <f aca="true" t="shared" si="15" ref="B49:H49">ROUND(B30*B7,2)</f>
        <v>914788.68</v>
      </c>
      <c r="C49" s="23">
        <f t="shared" si="15"/>
        <v>1323693.37</v>
      </c>
      <c r="D49" s="23">
        <f t="shared" si="15"/>
        <v>1762757.29</v>
      </c>
      <c r="E49" s="23">
        <f t="shared" si="15"/>
        <v>811281.98</v>
      </c>
      <c r="F49" s="23">
        <f t="shared" si="15"/>
        <v>1178719.23</v>
      </c>
      <c r="G49" s="23">
        <f t="shared" si="15"/>
        <v>1653111.46</v>
      </c>
      <c r="H49" s="23">
        <f t="shared" si="15"/>
        <v>720046.54</v>
      </c>
      <c r="I49" s="23">
        <f>ROUND(I30*I7,2)</f>
        <v>302893.55</v>
      </c>
      <c r="J49" s="23">
        <f>ROUND(J30*J7,2)</f>
        <v>593226.54</v>
      </c>
      <c r="K49" s="23">
        <f t="shared" si="14"/>
        <v>9260518.64</v>
      </c>
    </row>
    <row r="50" spans="1:11" ht="17.25" customHeight="1">
      <c r="A50" s="34" t="s">
        <v>44</v>
      </c>
      <c r="B50" s="19">
        <v>0</v>
      </c>
      <c r="C50" s="23">
        <f>ROUND(C31*C7,2)</f>
        <v>2942.27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2942.27</v>
      </c>
    </row>
    <row r="51" spans="1:11" ht="17.25" customHeight="1">
      <c r="A51" s="64" t="s">
        <v>104</v>
      </c>
      <c r="B51" s="65">
        <f aca="true" t="shared" si="16" ref="B51:H51">ROUND(B32*B7,2)</f>
        <v>-1535.26</v>
      </c>
      <c r="C51" s="65">
        <f t="shared" si="16"/>
        <v>-2031.48</v>
      </c>
      <c r="D51" s="65">
        <f t="shared" si="16"/>
        <v>-2446.58</v>
      </c>
      <c r="E51" s="65">
        <f t="shared" si="16"/>
        <v>-1212.88</v>
      </c>
      <c r="F51" s="65">
        <f t="shared" si="16"/>
        <v>-1827.05</v>
      </c>
      <c r="G51" s="65">
        <f t="shared" si="16"/>
        <v>-2519.79</v>
      </c>
      <c r="H51" s="65">
        <f t="shared" si="16"/>
        <v>-1128.95</v>
      </c>
      <c r="I51" s="19">
        <v>0</v>
      </c>
      <c r="J51" s="19">
        <v>0</v>
      </c>
      <c r="K51" s="65">
        <f>SUM(B51:J51)</f>
        <v>-12701.990000000002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30167.98</v>
      </c>
      <c r="I53" s="31">
        <f>+I35</f>
        <v>0</v>
      </c>
      <c r="J53" s="31">
        <f>+J35</f>
        <v>0</v>
      </c>
      <c r="K53" s="23">
        <f t="shared" si="14"/>
        <v>30167.98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-131887.2</v>
      </c>
      <c r="C61" s="35">
        <f t="shared" si="17"/>
        <v>-201854.59</v>
      </c>
      <c r="D61" s="35">
        <f t="shared" si="17"/>
        <v>-213676.55</v>
      </c>
      <c r="E61" s="35">
        <f t="shared" si="17"/>
        <v>-117394</v>
      </c>
      <c r="F61" s="35">
        <f t="shared" si="17"/>
        <v>-127495.65</v>
      </c>
      <c r="G61" s="35">
        <f t="shared" si="17"/>
        <v>-164738.19999999998</v>
      </c>
      <c r="H61" s="35">
        <f t="shared" si="17"/>
        <v>-122420.8</v>
      </c>
      <c r="I61" s="35">
        <f t="shared" si="17"/>
        <v>-32348.210000000003</v>
      </c>
      <c r="J61" s="35">
        <f t="shared" si="17"/>
        <v>-76034.2</v>
      </c>
      <c r="K61" s="35">
        <f>SUM(B61:J61)</f>
        <v>-1187849.4</v>
      </c>
    </row>
    <row r="62" spans="1:11" ht="18.75" customHeight="1">
      <c r="A62" s="16" t="s">
        <v>74</v>
      </c>
      <c r="B62" s="35">
        <f aca="true" t="shared" si="18" ref="B62:J62">B63+B64+B65+B66+B67+B68</f>
        <v>-130887.2</v>
      </c>
      <c r="C62" s="35">
        <f t="shared" si="18"/>
        <v>-200795.8</v>
      </c>
      <c r="D62" s="35">
        <f t="shared" si="18"/>
        <v>-212602.4</v>
      </c>
      <c r="E62" s="35">
        <f t="shared" si="18"/>
        <v>-116394</v>
      </c>
      <c r="F62" s="35">
        <f t="shared" si="18"/>
        <v>-125115</v>
      </c>
      <c r="G62" s="35">
        <f t="shared" si="18"/>
        <v>-161731.8</v>
      </c>
      <c r="H62" s="35">
        <f t="shared" si="18"/>
        <v>-122420.8</v>
      </c>
      <c r="I62" s="35">
        <f t="shared" si="18"/>
        <v>-29955.4</v>
      </c>
      <c r="J62" s="35">
        <f t="shared" si="18"/>
        <v>-76034.2</v>
      </c>
      <c r="K62" s="35">
        <f aca="true" t="shared" si="19" ref="K62:K91">SUM(B62:J62)</f>
        <v>-1175936.5999999999</v>
      </c>
    </row>
    <row r="63" spans="1:11" ht="18.75" customHeight="1">
      <c r="A63" s="12" t="s">
        <v>75</v>
      </c>
      <c r="B63" s="35">
        <f>-ROUND(B9*$D$3,2)</f>
        <v>-130887.2</v>
      </c>
      <c r="C63" s="35">
        <f aca="true" t="shared" si="20" ref="C63:J63">-ROUND(C9*$D$3,2)</f>
        <v>-200795.8</v>
      </c>
      <c r="D63" s="35">
        <f t="shared" si="20"/>
        <v>-212602.4</v>
      </c>
      <c r="E63" s="35">
        <f t="shared" si="20"/>
        <v>-116394</v>
      </c>
      <c r="F63" s="35">
        <f t="shared" si="20"/>
        <v>-125115</v>
      </c>
      <c r="G63" s="35">
        <f t="shared" si="20"/>
        <v>-161731.8</v>
      </c>
      <c r="H63" s="35">
        <f t="shared" si="20"/>
        <v>-122420.8</v>
      </c>
      <c r="I63" s="35">
        <f t="shared" si="20"/>
        <v>-29955.4</v>
      </c>
      <c r="J63" s="35">
        <f t="shared" si="20"/>
        <v>-76034.2</v>
      </c>
      <c r="K63" s="35">
        <f t="shared" si="19"/>
        <v>-1175936.5999999999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803160.4400000002</v>
      </c>
      <c r="C106" s="24">
        <f t="shared" si="22"/>
        <v>1153492.43</v>
      </c>
      <c r="D106" s="24">
        <f t="shared" si="22"/>
        <v>1578314.5400000003</v>
      </c>
      <c r="E106" s="24">
        <f t="shared" si="22"/>
        <v>719070.05</v>
      </c>
      <c r="F106" s="24">
        <f t="shared" si="22"/>
        <v>1078191.6500000001</v>
      </c>
      <c r="G106" s="24">
        <f t="shared" si="22"/>
        <v>1523229.3900000001</v>
      </c>
      <c r="H106" s="24">
        <f t="shared" si="22"/>
        <v>650769.91</v>
      </c>
      <c r="I106" s="24">
        <f>+I107+I108</f>
        <v>271611.05999999994</v>
      </c>
      <c r="J106" s="24">
        <f>+J107+J108</f>
        <v>533286.2400000001</v>
      </c>
      <c r="K106" s="46">
        <f>SUM(B106:J106)</f>
        <v>8311125.71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785457.9000000001</v>
      </c>
      <c r="C107" s="24">
        <f t="shared" si="23"/>
        <v>1128523.29</v>
      </c>
      <c r="D107" s="24">
        <f t="shared" si="23"/>
        <v>1553019.9200000002</v>
      </c>
      <c r="E107" s="24">
        <f t="shared" si="23"/>
        <v>696120.5</v>
      </c>
      <c r="F107" s="24">
        <f t="shared" si="23"/>
        <v>1054678.05</v>
      </c>
      <c r="G107" s="24">
        <f t="shared" si="23"/>
        <v>1493283.55</v>
      </c>
      <c r="H107" s="24">
        <f t="shared" si="23"/>
        <v>630379.81</v>
      </c>
      <c r="I107" s="24">
        <f t="shared" si="23"/>
        <v>271611.05999999994</v>
      </c>
      <c r="J107" s="24">
        <f t="shared" si="23"/>
        <v>519409.38000000006</v>
      </c>
      <c r="K107" s="46">
        <f>SUM(B107:J107)</f>
        <v>8132483.459999999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8311125.7299999995</v>
      </c>
      <c r="L114" s="52"/>
    </row>
    <row r="115" spans="1:11" ht="18.75" customHeight="1">
      <c r="A115" s="26" t="s">
        <v>70</v>
      </c>
      <c r="B115" s="27">
        <v>112617.72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112617.72</v>
      </c>
    </row>
    <row r="116" spans="1:11" ht="18.75" customHeight="1">
      <c r="A116" s="26" t="s">
        <v>71</v>
      </c>
      <c r="B116" s="27">
        <v>690542.72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690542.72</v>
      </c>
    </row>
    <row r="117" spans="1:11" ht="18.75" customHeight="1">
      <c r="A117" s="26" t="s">
        <v>72</v>
      </c>
      <c r="B117" s="38">
        <v>0</v>
      </c>
      <c r="C117" s="27">
        <f>+C106</f>
        <v>1153492.43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1153492.43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1469602.71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1469602.71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108711.84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108711.84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647163.04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647163.04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71907.01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71907.01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224810.25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224810.25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425660.65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425660.65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52360.83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52360.83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375359.92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375359.92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488247.63</v>
      </c>
      <c r="H126" s="38">
        <v>0</v>
      </c>
      <c r="I126" s="38">
        <v>0</v>
      </c>
      <c r="J126" s="38">
        <v>0</v>
      </c>
      <c r="K126" s="39">
        <f t="shared" si="25"/>
        <v>488247.63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39638.02</v>
      </c>
      <c r="H127" s="38">
        <v>0</v>
      </c>
      <c r="I127" s="38">
        <v>0</v>
      </c>
      <c r="J127" s="38">
        <v>0</v>
      </c>
      <c r="K127" s="39">
        <f t="shared" si="25"/>
        <v>39638.02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215764.53</v>
      </c>
      <c r="H128" s="38">
        <v>0</v>
      </c>
      <c r="I128" s="38">
        <v>0</v>
      </c>
      <c r="J128" s="38">
        <v>0</v>
      </c>
      <c r="K128" s="39">
        <f t="shared" si="25"/>
        <v>215764.53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191969.61</v>
      </c>
      <c r="H129" s="38">
        <v>0</v>
      </c>
      <c r="I129" s="38">
        <v>0</v>
      </c>
      <c r="J129" s="38">
        <v>0</v>
      </c>
      <c r="K129" s="39">
        <f t="shared" si="25"/>
        <v>191969.61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587609.6</v>
      </c>
      <c r="H130" s="38">
        <v>0</v>
      </c>
      <c r="I130" s="38">
        <v>0</v>
      </c>
      <c r="J130" s="38">
        <v>0</v>
      </c>
      <c r="K130" s="39">
        <f t="shared" si="25"/>
        <v>587609.6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232177.55</v>
      </c>
      <c r="I131" s="38">
        <v>0</v>
      </c>
      <c r="J131" s="38">
        <v>0</v>
      </c>
      <c r="K131" s="39">
        <f t="shared" si="25"/>
        <v>232177.55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418592.37</v>
      </c>
      <c r="I132" s="38">
        <v>0</v>
      </c>
      <c r="J132" s="38">
        <v>0</v>
      </c>
      <c r="K132" s="39">
        <f t="shared" si="25"/>
        <v>418592.37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271611.06</v>
      </c>
      <c r="J133" s="38"/>
      <c r="K133" s="39">
        <f t="shared" si="25"/>
        <v>271611.06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533286.24</v>
      </c>
      <c r="K134" s="42">
        <f t="shared" si="25"/>
        <v>533286.24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2018-01-03T21:20:50Z</dcterms:modified>
  <cp:category/>
  <cp:version/>
  <cp:contentType/>
  <cp:contentStatus/>
</cp:coreProperties>
</file>