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21" sheetId="1" r:id="rId1"/>
  </sheets>
  <definedNames>
    <definedName name="_xlnm.Print_Area" localSheetId="0">'21'!$A$1:$K$134</definedName>
    <definedName name="_xlnm.Print_Titles" localSheetId="0">'21'!$4:$6</definedName>
  </definedNames>
  <calcPr fullCalcOnLoad="1"/>
</workbook>
</file>

<file path=xl/sharedStrings.xml><?xml version="1.0" encoding="utf-8"?>
<sst xmlns="http://schemas.openxmlformats.org/spreadsheetml/2006/main" count="141" uniqueCount="141">
  <si>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</si>
  <si>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</si>
  <si>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</si>
  <si>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</si>
  <si>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</si>
  <si>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</si>
  <si>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</si>
  <si>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</si>
  <si>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</si>
  <si>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</si>
  <si>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</si>
  <si>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</si>
  <si>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</si>
  <si>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</si>
  <si>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</si>
  <si>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</si>
  <si>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</si>
  <si>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</si>
  <si>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</si>
  <si>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</si>
  <si>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</si>
  <si>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</si>
  <si>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</si>
  <si>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</si>
  <si>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</si>
  <si>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</si>
  <si>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</si>
  <si>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</si>
  <si>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</si>
  <si>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</si>
  <si>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</si>
  <si>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</si>
  <si>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</si>
  <si>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</si>
  <si>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</si>
  <si>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</si>
  <si>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</si>
  <si>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</si>
  <si>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</si>
  <si>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</si>
  <si>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</si>
  <si>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</si>
  <si>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</si>
  <si>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</si>
  <si>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</si>
  <si>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</si>
  <si>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</si>
  <si>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</si>
  <si>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</si>
  <si>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</si>
  <si>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</si>
  <si>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</si>
  <si>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</si>
  <si>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</si>
  <si>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</si>
  <si>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</si>
  <si>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</si>
  <si>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</si>
  <si>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</si>
  <si>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</si>
  <si>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</si>
  <si>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</si>
  <si>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</si>
  <si>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</si>
  <si>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</si>
  <si>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</si>
  <si>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</si>
  <si>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</si>
  <si>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</si>
  <si>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</si>
  <si>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</si>
  <si>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</si>
  <si>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</si>
  <si>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</si>
  <si>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</si>
  <si>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</si>
  <si>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</si>
  <si>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</si>
  <si>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</si>
  <si>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</si>
  <si>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</si>
  <si>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</si>
  <si>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</si>
  <si>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</si>
  <si>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</si>
  <si>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</si>
  <si>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</si>
  <si>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</si>
  <si>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</si>
  <si>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</si>
  <si>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</si>
  <si>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</si>
  <si>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</si>
  <si>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</si>
  <si>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</si>
  <si>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</si>
  <si>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</si>
  <si>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</si>
  <si>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</si>
  <si>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</si>
  <si>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</si>
  <si>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</si>
  <si>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</si>
  <si>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</si>
  <si>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</si>
  <si>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</si>
  <si>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</si>
  <si>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</si>
  <si>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</si>
  <si>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</si>
  <si>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</si>
  <si>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</si>
  <si>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</si>
  <si>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</si>
  <si>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</si>
  <si>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</si>
  <si>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</si>
  <si>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</si>
  <si>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6.2.31. Ajuste de Remuneração Previsto Contratualmente ¹</t>
  </si>
  <si>
    <t xml:space="preserve">6.2.32. Revisão do ajuste de Remuneração Previsto Contratualmente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</si>
  <si>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</si>
  <si>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</si>
  <si>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</si>
  <si>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</si>
  <si>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</si>
  <si>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</si>
  <si>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</si>
  <si>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</si>
  <si>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</si>
  <si>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</si>
  <si>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</si>
  <si>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</si>
  <si>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</si>
  <si>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</si>
  <si>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</si>
  <si>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</si>
  <si>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Nota:</t>
  </si>
  <si>
    <t>OPERAÇÃO 21/12/17 - VENCIMENTO 02/01/18</t>
  </si>
  <si>
    <t>6.3. Revisão de Remuneração pelo Transporte Coletivo ²</t>
  </si>
  <si>
    <t>(1) Ajuste de remuneração previsto contratualmente, período de 25/10 a 23/11/17, parcela 19/19.</t>
  </si>
  <si>
    <t>(2) Passageiros transportados, processados pelo sistema de bilhetagem eletrônica, referentes ao mês de novembro/17 (158.485 passageiros).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</si>
</sst>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7.75390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137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516926</v>
      </c>
      <c r="C7" s="9">
        <f t="shared" si="0"/>
        <v>664113</v>
      </c>
      <c r="D7" s="9">
        <f t="shared" si="0"/>
        <v>698609</v>
      </c>
      <c r="E7" s="9">
        <f t="shared" si="0"/>
        <v>465143</v>
      </c>
      <c r="F7" s="9">
        <f t="shared" si="0"/>
        <v>638274</v>
      </c>
      <c r="G7" s="9">
        <f t="shared" si="0"/>
        <v>1099986</v>
      </c>
      <c r="H7" s="9">
        <f t="shared" si="0"/>
        <v>477771</v>
      </c>
      <c r="I7" s="9">
        <f t="shared" si="0"/>
        <v>102639</v>
      </c>
      <c r="J7" s="9">
        <f t="shared" si="0"/>
        <v>287859</v>
      </c>
      <c r="K7" s="9">
        <f t="shared" si="0"/>
        <v>4951320</v>
      </c>
      <c r="L7" s="50"/>
    </row>
    <row r="8" spans="1:11" ht="17.25" customHeight="1">
      <c r="A8" s="10" t="s">
        <v>97</v>
      </c>
      <c r="B8" s="11">
        <f>B9+B12+B16</f>
        <v>270833</v>
      </c>
      <c r="C8" s="11">
        <f aca="true" t="shared" si="1" ref="C8:J8">C9+C12+C16</f>
        <v>359775</v>
      </c>
      <c r="D8" s="11">
        <f t="shared" si="1"/>
        <v>360468</v>
      </c>
      <c r="E8" s="11">
        <f t="shared" si="1"/>
        <v>249026</v>
      </c>
      <c r="F8" s="11">
        <f t="shared" si="1"/>
        <v>326438</v>
      </c>
      <c r="G8" s="11">
        <f t="shared" si="1"/>
        <v>555782</v>
      </c>
      <c r="H8" s="11">
        <f t="shared" si="1"/>
        <v>269796</v>
      </c>
      <c r="I8" s="11">
        <f t="shared" si="1"/>
        <v>49721</v>
      </c>
      <c r="J8" s="11">
        <f t="shared" si="1"/>
        <v>147511</v>
      </c>
      <c r="K8" s="11">
        <f>SUM(B8:J8)</f>
        <v>2589350</v>
      </c>
    </row>
    <row r="9" spans="1:11" ht="17.25" customHeight="1">
      <c r="A9" s="15" t="s">
        <v>16</v>
      </c>
      <c r="B9" s="13">
        <f>+B10+B11</f>
        <v>41947</v>
      </c>
      <c r="C9" s="13">
        <f aca="true" t="shared" si="2" ref="C9:J9">+C10+C11</f>
        <v>59949</v>
      </c>
      <c r="D9" s="13">
        <f t="shared" si="2"/>
        <v>57021</v>
      </c>
      <c r="E9" s="13">
        <f t="shared" si="2"/>
        <v>38438</v>
      </c>
      <c r="F9" s="13">
        <f t="shared" si="2"/>
        <v>43981</v>
      </c>
      <c r="G9" s="13">
        <f t="shared" si="2"/>
        <v>56209</v>
      </c>
      <c r="H9" s="13">
        <f t="shared" si="2"/>
        <v>47599</v>
      </c>
      <c r="I9" s="13">
        <f t="shared" si="2"/>
        <v>9375</v>
      </c>
      <c r="J9" s="13">
        <f t="shared" si="2"/>
        <v>21237</v>
      </c>
      <c r="K9" s="11">
        <f>SUM(B9:J9)</f>
        <v>375756</v>
      </c>
    </row>
    <row r="10" spans="1:11" ht="17.25" customHeight="1">
      <c r="A10" s="29" t="s">
        <v>17</v>
      </c>
      <c r="B10" s="13">
        <v>41947</v>
      </c>
      <c r="C10" s="13">
        <v>59949</v>
      </c>
      <c r="D10" s="13">
        <v>57021</v>
      </c>
      <c r="E10" s="13">
        <v>38438</v>
      </c>
      <c r="F10" s="13">
        <v>43981</v>
      </c>
      <c r="G10" s="13">
        <v>56209</v>
      </c>
      <c r="H10" s="13">
        <v>47599</v>
      </c>
      <c r="I10" s="13">
        <v>9375</v>
      </c>
      <c r="J10" s="13">
        <v>21237</v>
      </c>
      <c r="K10" s="11">
        <f>SUM(B10:J10)</f>
        <v>375756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217383</v>
      </c>
      <c r="C12" s="17">
        <f t="shared" si="3"/>
        <v>284017</v>
      </c>
      <c r="D12" s="17">
        <f t="shared" si="3"/>
        <v>288655</v>
      </c>
      <c r="E12" s="17">
        <f t="shared" si="3"/>
        <v>200219</v>
      </c>
      <c r="F12" s="17">
        <f t="shared" si="3"/>
        <v>265695</v>
      </c>
      <c r="G12" s="17">
        <f t="shared" si="3"/>
        <v>470110</v>
      </c>
      <c r="H12" s="17">
        <f t="shared" si="3"/>
        <v>211355</v>
      </c>
      <c r="I12" s="17">
        <f t="shared" si="3"/>
        <v>37951</v>
      </c>
      <c r="J12" s="17">
        <f t="shared" si="3"/>
        <v>119764</v>
      </c>
      <c r="K12" s="11">
        <f aca="true" t="shared" si="4" ref="K12:K27">SUM(B12:J12)</f>
        <v>2095149</v>
      </c>
    </row>
    <row r="13" spans="1:13" ht="17.25" customHeight="1">
      <c r="A13" s="14" t="s">
        <v>19</v>
      </c>
      <c r="B13" s="13">
        <v>112198</v>
      </c>
      <c r="C13" s="13">
        <v>155999</v>
      </c>
      <c r="D13" s="13">
        <v>164300</v>
      </c>
      <c r="E13" s="13">
        <v>109911</v>
      </c>
      <c r="F13" s="13">
        <v>144006</v>
      </c>
      <c r="G13" s="13">
        <v>238382</v>
      </c>
      <c r="H13" s="13">
        <v>105396</v>
      </c>
      <c r="I13" s="13">
        <v>23110</v>
      </c>
      <c r="J13" s="13">
        <v>67854</v>
      </c>
      <c r="K13" s="11">
        <f t="shared" si="4"/>
        <v>1121156</v>
      </c>
      <c r="L13" s="50"/>
      <c r="M13" s="51"/>
    </row>
    <row r="14" spans="1:12" ht="17.25" customHeight="1">
      <c r="A14" s="14" t="s">
        <v>20</v>
      </c>
      <c r="B14" s="13">
        <v>101013</v>
      </c>
      <c r="C14" s="13">
        <v>122164</v>
      </c>
      <c r="D14" s="13">
        <v>120150</v>
      </c>
      <c r="E14" s="13">
        <v>86302</v>
      </c>
      <c r="F14" s="13">
        <v>117584</v>
      </c>
      <c r="G14" s="13">
        <v>224687</v>
      </c>
      <c r="H14" s="13">
        <v>99910</v>
      </c>
      <c r="I14" s="13">
        <v>14056</v>
      </c>
      <c r="J14" s="13">
        <v>50507</v>
      </c>
      <c r="K14" s="11">
        <f t="shared" si="4"/>
        <v>936373</v>
      </c>
      <c r="L14" s="50"/>
    </row>
    <row r="15" spans="1:11" ht="17.25" customHeight="1">
      <c r="A15" s="14" t="s">
        <v>21</v>
      </c>
      <c r="B15" s="13">
        <v>4172</v>
      </c>
      <c r="C15" s="13">
        <v>5854</v>
      </c>
      <c r="D15" s="13">
        <v>4205</v>
      </c>
      <c r="E15" s="13">
        <v>4006</v>
      </c>
      <c r="F15" s="13">
        <v>4105</v>
      </c>
      <c r="G15" s="13">
        <v>7041</v>
      </c>
      <c r="H15" s="13">
        <v>6049</v>
      </c>
      <c r="I15" s="13">
        <v>785</v>
      </c>
      <c r="J15" s="13">
        <v>1403</v>
      </c>
      <c r="K15" s="11">
        <f t="shared" si="4"/>
        <v>37620</v>
      </c>
    </row>
    <row r="16" spans="1:11" ht="17.25" customHeight="1">
      <c r="A16" s="15" t="s">
        <v>93</v>
      </c>
      <c r="B16" s="13">
        <f>B17+B18+B19</f>
        <v>11503</v>
      </c>
      <c r="C16" s="13">
        <f aca="true" t="shared" si="5" ref="C16:J16">C17+C18+C19</f>
        <v>15809</v>
      </c>
      <c r="D16" s="13">
        <f t="shared" si="5"/>
        <v>14792</v>
      </c>
      <c r="E16" s="13">
        <f t="shared" si="5"/>
        <v>10369</v>
      </c>
      <c r="F16" s="13">
        <f t="shared" si="5"/>
        <v>16762</v>
      </c>
      <c r="G16" s="13">
        <f t="shared" si="5"/>
        <v>29463</v>
      </c>
      <c r="H16" s="13">
        <f t="shared" si="5"/>
        <v>10842</v>
      </c>
      <c r="I16" s="13">
        <f t="shared" si="5"/>
        <v>2395</v>
      </c>
      <c r="J16" s="13">
        <f t="shared" si="5"/>
        <v>6510</v>
      </c>
      <c r="K16" s="11">
        <f t="shared" si="4"/>
        <v>118445</v>
      </c>
    </row>
    <row r="17" spans="1:11" ht="17.25" customHeight="1">
      <c r="A17" s="14" t="s">
        <v>94</v>
      </c>
      <c r="B17" s="13">
        <v>11443</v>
      </c>
      <c r="C17" s="13">
        <v>15706</v>
      </c>
      <c r="D17" s="13">
        <v>14728</v>
      </c>
      <c r="E17" s="13">
        <v>10318</v>
      </c>
      <c r="F17" s="13">
        <v>16673</v>
      </c>
      <c r="G17" s="13">
        <v>29263</v>
      </c>
      <c r="H17" s="13">
        <v>10768</v>
      </c>
      <c r="I17" s="13">
        <v>2384</v>
      </c>
      <c r="J17" s="13">
        <v>6484</v>
      </c>
      <c r="K17" s="11">
        <f t="shared" si="4"/>
        <v>117767</v>
      </c>
    </row>
    <row r="18" spans="1:11" ht="17.25" customHeight="1">
      <c r="A18" s="14" t="s">
        <v>95</v>
      </c>
      <c r="B18" s="13">
        <v>52</v>
      </c>
      <c r="C18" s="13">
        <v>99</v>
      </c>
      <c r="D18" s="13">
        <v>57</v>
      </c>
      <c r="E18" s="13">
        <v>47</v>
      </c>
      <c r="F18" s="13">
        <v>81</v>
      </c>
      <c r="G18" s="13">
        <v>171</v>
      </c>
      <c r="H18" s="13">
        <v>61</v>
      </c>
      <c r="I18" s="13">
        <v>9</v>
      </c>
      <c r="J18" s="13">
        <v>22</v>
      </c>
      <c r="K18" s="11">
        <f t="shared" si="4"/>
        <v>599</v>
      </c>
    </row>
    <row r="19" spans="1:11" ht="17.25" customHeight="1">
      <c r="A19" s="14" t="s">
        <v>96</v>
      </c>
      <c r="B19" s="13">
        <v>8</v>
      </c>
      <c r="C19" s="13">
        <v>4</v>
      </c>
      <c r="D19" s="13">
        <v>7</v>
      </c>
      <c r="E19" s="13">
        <v>4</v>
      </c>
      <c r="F19" s="13">
        <v>8</v>
      </c>
      <c r="G19" s="13">
        <v>29</v>
      </c>
      <c r="H19" s="13">
        <v>13</v>
      </c>
      <c r="I19" s="13">
        <v>2</v>
      </c>
      <c r="J19" s="13">
        <v>4</v>
      </c>
      <c r="K19" s="11">
        <f t="shared" si="4"/>
        <v>79</v>
      </c>
    </row>
    <row r="20" spans="1:11" ht="17.25" customHeight="1">
      <c r="A20" s="16" t="s">
        <v>22</v>
      </c>
      <c r="B20" s="11">
        <f>+B21+B22+B23</f>
        <v>159200</v>
      </c>
      <c r="C20" s="11">
        <f aca="true" t="shared" si="6" ref="C20:J20">+C21+C22+C23</f>
        <v>180517</v>
      </c>
      <c r="D20" s="11">
        <f t="shared" si="6"/>
        <v>201860</v>
      </c>
      <c r="E20" s="11">
        <f t="shared" si="6"/>
        <v>130624</v>
      </c>
      <c r="F20" s="11">
        <f t="shared" si="6"/>
        <v>209826</v>
      </c>
      <c r="G20" s="11">
        <f t="shared" si="6"/>
        <v>399337</v>
      </c>
      <c r="H20" s="11">
        <f t="shared" si="6"/>
        <v>131345</v>
      </c>
      <c r="I20" s="11">
        <f t="shared" si="6"/>
        <v>30654</v>
      </c>
      <c r="J20" s="11">
        <f t="shared" si="6"/>
        <v>81994</v>
      </c>
      <c r="K20" s="11">
        <f t="shared" si="4"/>
        <v>1525357</v>
      </c>
    </row>
    <row r="21" spans="1:12" ht="17.25" customHeight="1">
      <c r="A21" s="12" t="s">
        <v>23</v>
      </c>
      <c r="B21" s="13">
        <v>91406</v>
      </c>
      <c r="C21" s="13">
        <v>112502</v>
      </c>
      <c r="D21" s="13">
        <v>128798</v>
      </c>
      <c r="E21" s="13">
        <v>80791</v>
      </c>
      <c r="F21" s="13">
        <v>125891</v>
      </c>
      <c r="G21" s="13">
        <v>221068</v>
      </c>
      <c r="H21" s="13">
        <v>76209</v>
      </c>
      <c r="I21" s="13">
        <v>20117</v>
      </c>
      <c r="J21" s="13">
        <v>51453</v>
      </c>
      <c r="K21" s="11">
        <f t="shared" si="4"/>
        <v>908235</v>
      </c>
      <c r="L21" s="50"/>
    </row>
    <row r="22" spans="1:12" ht="17.25" customHeight="1">
      <c r="A22" s="12" t="s">
        <v>24</v>
      </c>
      <c r="B22" s="13">
        <v>65669</v>
      </c>
      <c r="C22" s="13">
        <v>65612</v>
      </c>
      <c r="D22" s="13">
        <v>71079</v>
      </c>
      <c r="E22" s="13">
        <v>48301</v>
      </c>
      <c r="F22" s="13">
        <v>81903</v>
      </c>
      <c r="G22" s="13">
        <v>174377</v>
      </c>
      <c r="H22" s="13">
        <v>52922</v>
      </c>
      <c r="I22" s="13">
        <v>10168</v>
      </c>
      <c r="J22" s="13">
        <v>29887</v>
      </c>
      <c r="K22" s="11">
        <f t="shared" si="4"/>
        <v>599918</v>
      </c>
      <c r="L22" s="50"/>
    </row>
    <row r="23" spans="1:11" ht="17.25" customHeight="1">
      <c r="A23" s="12" t="s">
        <v>25</v>
      </c>
      <c r="B23" s="13">
        <v>2125</v>
      </c>
      <c r="C23" s="13">
        <v>2403</v>
      </c>
      <c r="D23" s="13">
        <v>1983</v>
      </c>
      <c r="E23" s="13">
        <v>1532</v>
      </c>
      <c r="F23" s="13">
        <v>2032</v>
      </c>
      <c r="G23" s="13">
        <v>3892</v>
      </c>
      <c r="H23" s="13">
        <v>2214</v>
      </c>
      <c r="I23" s="13">
        <v>369</v>
      </c>
      <c r="J23" s="13">
        <v>654</v>
      </c>
      <c r="K23" s="11">
        <f t="shared" si="4"/>
        <v>17204</v>
      </c>
    </row>
    <row r="24" spans="1:11" ht="17.25" customHeight="1">
      <c r="A24" s="16" t="s">
        <v>26</v>
      </c>
      <c r="B24" s="13">
        <f>+B25+B26</f>
        <v>86893</v>
      </c>
      <c r="C24" s="13">
        <f aca="true" t="shared" si="7" ref="C24:J24">+C25+C26</f>
        <v>123821</v>
      </c>
      <c r="D24" s="13">
        <f t="shared" si="7"/>
        <v>136281</v>
      </c>
      <c r="E24" s="13">
        <f t="shared" si="7"/>
        <v>85493</v>
      </c>
      <c r="F24" s="13">
        <f t="shared" si="7"/>
        <v>102010</v>
      </c>
      <c r="G24" s="13">
        <f t="shared" si="7"/>
        <v>144867</v>
      </c>
      <c r="H24" s="13">
        <f t="shared" si="7"/>
        <v>72690</v>
      </c>
      <c r="I24" s="13">
        <f t="shared" si="7"/>
        <v>22264</v>
      </c>
      <c r="J24" s="13">
        <f t="shared" si="7"/>
        <v>58354</v>
      </c>
      <c r="K24" s="11">
        <f t="shared" si="4"/>
        <v>832673</v>
      </c>
    </row>
    <row r="25" spans="1:12" ht="17.25" customHeight="1">
      <c r="A25" s="12" t="s">
        <v>115</v>
      </c>
      <c r="B25" s="13">
        <v>57405</v>
      </c>
      <c r="C25" s="13">
        <v>87702</v>
      </c>
      <c r="D25" s="13">
        <v>99743</v>
      </c>
      <c r="E25" s="13">
        <v>62424</v>
      </c>
      <c r="F25" s="13">
        <v>71560</v>
      </c>
      <c r="G25" s="13">
        <v>99242</v>
      </c>
      <c r="H25" s="13">
        <v>50081</v>
      </c>
      <c r="I25" s="13">
        <v>17712</v>
      </c>
      <c r="J25" s="13">
        <v>42607</v>
      </c>
      <c r="K25" s="11">
        <f t="shared" si="4"/>
        <v>588476</v>
      </c>
      <c r="L25" s="50"/>
    </row>
    <row r="26" spans="1:12" ht="17.25" customHeight="1">
      <c r="A26" s="12" t="s">
        <v>116</v>
      </c>
      <c r="B26" s="13">
        <v>29488</v>
      </c>
      <c r="C26" s="13">
        <v>36119</v>
      </c>
      <c r="D26" s="13">
        <v>36538</v>
      </c>
      <c r="E26" s="13">
        <v>23069</v>
      </c>
      <c r="F26" s="13">
        <v>30450</v>
      </c>
      <c r="G26" s="13">
        <v>45625</v>
      </c>
      <c r="H26" s="13">
        <v>22609</v>
      </c>
      <c r="I26" s="13">
        <v>4552</v>
      </c>
      <c r="J26" s="13">
        <v>15747</v>
      </c>
      <c r="K26" s="11">
        <f t="shared" si="4"/>
        <v>244197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3940</v>
      </c>
      <c r="I27" s="11">
        <v>0</v>
      </c>
      <c r="J27" s="11">
        <v>0</v>
      </c>
      <c r="K27" s="11">
        <f t="shared" si="4"/>
        <v>3940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5.1998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20735.49</v>
      </c>
      <c r="I35" s="19">
        <v>0</v>
      </c>
      <c r="J35" s="19">
        <v>0</v>
      </c>
      <c r="K35" s="23">
        <f>SUM(B35:J35)</f>
        <v>20735.49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27931.9</v>
      </c>
      <c r="C39" s="23">
        <f aca="true" t="shared" si="9" ref="C39:J39">+C43+C40</f>
        <v>39748.04</v>
      </c>
      <c r="D39" s="23">
        <f t="shared" si="9"/>
        <v>42936.71</v>
      </c>
      <c r="E39" s="23">
        <f t="shared" si="9"/>
        <v>23500.72</v>
      </c>
      <c r="F39" s="23">
        <f t="shared" si="9"/>
        <v>35412.630000000005</v>
      </c>
      <c r="G39" s="23">
        <f t="shared" si="9"/>
        <v>50197.82</v>
      </c>
      <c r="H39" s="23">
        <f t="shared" si="9"/>
        <v>26839.15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249849.73</v>
      </c>
    </row>
    <row r="40" spans="1:11" ht="17.25" customHeight="1">
      <c r="A40" s="16" t="s">
        <v>37</v>
      </c>
      <c r="B40" s="23">
        <f>+B54</f>
        <v>23840.22</v>
      </c>
      <c r="C40" s="23">
        <f aca="true" t="shared" si="11" ref="C40:J40">+C54</f>
        <v>33974.32</v>
      </c>
      <c r="D40" s="23">
        <f t="shared" si="11"/>
        <v>36550.95</v>
      </c>
      <c r="E40" s="23">
        <f t="shared" si="11"/>
        <v>20055.32</v>
      </c>
      <c r="F40" s="23">
        <f t="shared" si="11"/>
        <v>30131.11</v>
      </c>
      <c r="G40" s="23">
        <f t="shared" si="11"/>
        <v>42767.74</v>
      </c>
      <c r="H40" s="23">
        <f t="shared" si="11"/>
        <v>23124.11</v>
      </c>
      <c r="I40" s="71">
        <f t="shared" si="11"/>
        <v>0</v>
      </c>
      <c r="J40" s="71">
        <f t="shared" si="11"/>
        <v>0</v>
      </c>
      <c r="K40" s="23">
        <f t="shared" si="10"/>
        <v>210443.76999999996</v>
      </c>
    </row>
    <row r="41" spans="1:11" ht="17.25" customHeight="1">
      <c r="A41" s="12" t="s">
        <v>38</v>
      </c>
      <c r="B41" s="71">
        <v>892</v>
      </c>
      <c r="C41" s="71">
        <v>1233</v>
      </c>
      <c r="D41" s="71">
        <v>1284</v>
      </c>
      <c r="E41" s="71">
        <v>742</v>
      </c>
      <c r="F41" s="71">
        <v>1111</v>
      </c>
      <c r="G41" s="71">
        <v>1547</v>
      </c>
      <c r="H41" s="71">
        <v>835</v>
      </c>
      <c r="I41" s="71">
        <v>0</v>
      </c>
      <c r="J41" s="71">
        <v>0</v>
      </c>
      <c r="K41" s="63">
        <f t="shared" si="10"/>
        <v>7644</v>
      </c>
    </row>
    <row r="42" spans="1:11" ht="17.25" customHeight="1">
      <c r="A42" s="12" t="s">
        <v>39</v>
      </c>
      <c r="B42" s="23">
        <f>ROUND(B40/B41,2)</f>
        <v>26.73</v>
      </c>
      <c r="C42" s="23">
        <f aca="true" t="shared" si="12" ref="C42:H42">ROUND(C40/C41,2)</f>
        <v>27.55</v>
      </c>
      <c r="D42" s="23">
        <f t="shared" si="12"/>
        <v>28.47</v>
      </c>
      <c r="E42" s="23">
        <f t="shared" si="12"/>
        <v>27.03</v>
      </c>
      <c r="F42" s="23">
        <f t="shared" si="12"/>
        <v>27.12</v>
      </c>
      <c r="G42" s="23">
        <f t="shared" si="12"/>
        <v>27.65</v>
      </c>
      <c r="H42" s="23">
        <f t="shared" si="12"/>
        <v>27.69</v>
      </c>
      <c r="I42" s="71">
        <v>0</v>
      </c>
      <c r="J42" s="71">
        <v>0</v>
      </c>
      <c r="K42" s="23">
        <f>ROUND(K40/K41,2)</f>
        <v>27.53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3" ref="D43:J43">ROUND(D44*D45,2)</f>
        <v>6385.76</v>
      </c>
      <c r="E43" s="61">
        <f t="shared" si="13"/>
        <v>3445.4</v>
      </c>
      <c r="F43" s="61">
        <f t="shared" si="13"/>
        <v>5281.52</v>
      </c>
      <c r="G43" s="61">
        <f t="shared" si="13"/>
        <v>7430.08</v>
      </c>
      <c r="H43" s="61">
        <f t="shared" si="13"/>
        <v>3715.04</v>
      </c>
      <c r="I43" s="61">
        <f t="shared" si="13"/>
        <v>1065.72</v>
      </c>
      <c r="J43" s="61">
        <f t="shared" si="13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1521613.25</v>
      </c>
      <c r="C47" s="22">
        <f aca="true" t="shared" si="14" ref="C47:H47">+C48+C57</f>
        <v>2186556.1400000006</v>
      </c>
      <c r="D47" s="22">
        <f t="shared" si="14"/>
        <v>2581477.2</v>
      </c>
      <c r="E47" s="22">
        <f t="shared" si="14"/>
        <v>1469424.83</v>
      </c>
      <c r="F47" s="22">
        <f t="shared" si="14"/>
        <v>1991300.7600000002</v>
      </c>
      <c r="G47" s="22">
        <f t="shared" si="14"/>
        <v>2890277.89</v>
      </c>
      <c r="H47" s="22">
        <f t="shared" si="14"/>
        <v>1467499.3300000003</v>
      </c>
      <c r="I47" s="22">
        <f>+I48+I57</f>
        <v>534767.99</v>
      </c>
      <c r="J47" s="22">
        <f>+J48+J57</f>
        <v>904369.2000000001</v>
      </c>
      <c r="K47" s="22">
        <f>SUM(B47:J47)</f>
        <v>15547286.590000002</v>
      </c>
    </row>
    <row r="48" spans="1:11" ht="17.25" customHeight="1">
      <c r="A48" s="16" t="s">
        <v>108</v>
      </c>
      <c r="B48" s="23">
        <f>SUM(B49:B56)</f>
        <v>1503910.71</v>
      </c>
      <c r="C48" s="23">
        <f aca="true" t="shared" si="15" ref="C48:J48">SUM(C49:C56)</f>
        <v>2161587.0000000005</v>
      </c>
      <c r="D48" s="23">
        <f t="shared" si="15"/>
        <v>2556182.58</v>
      </c>
      <c r="E48" s="23">
        <f t="shared" si="15"/>
        <v>1446475.28</v>
      </c>
      <c r="F48" s="23">
        <f t="shared" si="15"/>
        <v>1967787.1600000001</v>
      </c>
      <c r="G48" s="23">
        <f t="shared" si="15"/>
        <v>2860332.0500000003</v>
      </c>
      <c r="H48" s="23">
        <f t="shared" si="15"/>
        <v>1447109.2300000002</v>
      </c>
      <c r="I48" s="23">
        <f t="shared" si="15"/>
        <v>534767.99</v>
      </c>
      <c r="J48" s="23">
        <f t="shared" si="15"/>
        <v>890492.3400000001</v>
      </c>
      <c r="K48" s="23">
        <f aca="true" t="shared" si="16" ref="K48:K57">SUM(B48:J48)</f>
        <v>15368644.340000002</v>
      </c>
    </row>
    <row r="49" spans="1:11" ht="17.25" customHeight="1">
      <c r="A49" s="34" t="s">
        <v>43</v>
      </c>
      <c r="B49" s="23">
        <f aca="true" t="shared" si="17" ref="B49:H49">ROUND(B30*B7,2)</f>
        <v>1478460.05</v>
      </c>
      <c r="C49" s="23">
        <f t="shared" si="17"/>
        <v>2120379.99</v>
      </c>
      <c r="D49" s="23">
        <f t="shared" si="17"/>
        <v>2516738.92</v>
      </c>
      <c r="E49" s="23">
        <f t="shared" si="17"/>
        <v>1425105.12</v>
      </c>
      <c r="F49" s="23">
        <f t="shared" si="17"/>
        <v>1935374.42</v>
      </c>
      <c r="G49" s="23">
        <f t="shared" si="17"/>
        <v>2814424.18</v>
      </c>
      <c r="H49" s="23">
        <f t="shared" si="17"/>
        <v>1401732.34</v>
      </c>
      <c r="I49" s="23">
        <f>ROUND(I30*I7,2)</f>
        <v>533702.27</v>
      </c>
      <c r="J49" s="23">
        <f>ROUND(J30*J7,2)</f>
        <v>888275.3</v>
      </c>
      <c r="K49" s="23">
        <f t="shared" si="16"/>
        <v>15114192.59</v>
      </c>
    </row>
    <row r="50" spans="1:11" ht="17.25" customHeight="1">
      <c r="A50" s="34" t="s">
        <v>44</v>
      </c>
      <c r="B50" s="19">
        <v>0</v>
      </c>
      <c r="C50" s="23">
        <f>ROUND(C31*C7,2)</f>
        <v>4713.12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6"/>
        <v>4713.12</v>
      </c>
    </row>
    <row r="51" spans="1:11" ht="17.25" customHeight="1">
      <c r="A51" s="64" t="s">
        <v>104</v>
      </c>
      <c r="B51" s="65">
        <f aca="true" t="shared" si="18" ref="B51:H51">ROUND(B32*B7,2)</f>
        <v>-2481.24</v>
      </c>
      <c r="C51" s="65">
        <f t="shared" si="18"/>
        <v>-3254.15</v>
      </c>
      <c r="D51" s="65">
        <f t="shared" si="18"/>
        <v>-3493.05</v>
      </c>
      <c r="E51" s="65">
        <f t="shared" si="18"/>
        <v>-2130.56</v>
      </c>
      <c r="F51" s="65">
        <f t="shared" si="18"/>
        <v>-2999.89</v>
      </c>
      <c r="G51" s="65">
        <f t="shared" si="18"/>
        <v>-4289.95</v>
      </c>
      <c r="H51" s="65">
        <f t="shared" si="18"/>
        <v>-2197.75</v>
      </c>
      <c r="I51" s="19">
        <v>0</v>
      </c>
      <c r="J51" s="19">
        <v>0</v>
      </c>
      <c r="K51" s="65">
        <f>SUM(B51:J51)</f>
        <v>-20846.589999999997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6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20735.49</v>
      </c>
      <c r="I53" s="31">
        <f>+I35</f>
        <v>0</v>
      </c>
      <c r="J53" s="31">
        <f>+J35</f>
        <v>0</v>
      </c>
      <c r="K53" s="23">
        <f t="shared" si="16"/>
        <v>20735.49</v>
      </c>
    </row>
    <row r="54" spans="1:11" ht="17.25" customHeight="1">
      <c r="A54" s="12" t="s">
        <v>47</v>
      </c>
      <c r="B54" s="65">
        <v>23840.22</v>
      </c>
      <c r="C54" s="65">
        <v>33974.32</v>
      </c>
      <c r="D54" s="65">
        <v>36550.95</v>
      </c>
      <c r="E54" s="65">
        <v>20055.32</v>
      </c>
      <c r="F54" s="65">
        <v>30131.11</v>
      </c>
      <c r="G54" s="65">
        <v>42767.74</v>
      </c>
      <c r="H54" s="65">
        <v>23124.11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6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6"/>
        <v>0</v>
      </c>
    </row>
    <row r="57" spans="1:11" ht="17.25" customHeight="1">
      <c r="A57" s="16" t="s">
        <v>49</v>
      </c>
      <c r="B57" s="36">
        <v>17702.54</v>
      </c>
      <c r="C57" s="36">
        <v>24969.14</v>
      </c>
      <c r="D57" s="36">
        <v>25294.62</v>
      </c>
      <c r="E57" s="36">
        <v>22949.55</v>
      </c>
      <c r="F57" s="36">
        <v>23513.6</v>
      </c>
      <c r="G57" s="36">
        <v>29945.84</v>
      </c>
      <c r="H57" s="36">
        <v>20390.1</v>
      </c>
      <c r="I57" s="19">
        <v>0</v>
      </c>
      <c r="J57" s="36">
        <v>13876.86</v>
      </c>
      <c r="K57" s="36">
        <f t="shared" si="16"/>
        <v>178642.25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9" ref="B61:J61">+B62+B69+B103+B104</f>
        <v>-253152.51</v>
      </c>
      <c r="C61" s="35">
        <f t="shared" si="19"/>
        <v>-280228.11</v>
      </c>
      <c r="D61" s="35">
        <f t="shared" si="19"/>
        <v>-260027.25999999998</v>
      </c>
      <c r="E61" s="35">
        <f t="shared" si="19"/>
        <v>-283411.4</v>
      </c>
      <c r="F61" s="35">
        <f t="shared" si="19"/>
        <v>-223994.56</v>
      </c>
      <c r="G61" s="35">
        <f t="shared" si="19"/>
        <v>-224597.87</v>
      </c>
      <c r="H61" s="35">
        <f t="shared" si="19"/>
        <v>-209652.09</v>
      </c>
      <c r="I61" s="35">
        <f t="shared" si="19"/>
        <v>-110410.95999999999</v>
      </c>
      <c r="J61" s="35">
        <f t="shared" si="19"/>
        <v>-93856.8</v>
      </c>
      <c r="K61" s="35">
        <f>SUM(B61:J61)</f>
        <v>-1939331.56</v>
      </c>
    </row>
    <row r="62" spans="1:11" ht="18.75" customHeight="1">
      <c r="A62" s="16" t="s">
        <v>74</v>
      </c>
      <c r="B62" s="35">
        <f aca="true" t="shared" si="20" ref="B62:J62">B63+B64+B65+B66+B67+B68</f>
        <v>-222226.86000000002</v>
      </c>
      <c r="C62" s="35">
        <f t="shared" si="20"/>
        <v>-234872.64</v>
      </c>
      <c r="D62" s="35">
        <f t="shared" si="20"/>
        <v>-237301.28999999998</v>
      </c>
      <c r="E62" s="35">
        <f t="shared" si="20"/>
        <v>-252753.64</v>
      </c>
      <c r="F62" s="35">
        <f t="shared" si="20"/>
        <v>-257381.74</v>
      </c>
      <c r="G62" s="35">
        <f t="shared" si="20"/>
        <v>-281522.73</v>
      </c>
      <c r="H62" s="35">
        <f t="shared" si="20"/>
        <v>-180876.2</v>
      </c>
      <c r="I62" s="35">
        <f t="shared" si="20"/>
        <v>-35625</v>
      </c>
      <c r="J62" s="35">
        <f t="shared" si="20"/>
        <v>-80700.6</v>
      </c>
      <c r="K62" s="35">
        <f aca="true" t="shared" si="21" ref="K62:K91">SUM(B62:J62)</f>
        <v>-1783260.7</v>
      </c>
    </row>
    <row r="63" spans="1:11" ht="18.75" customHeight="1">
      <c r="A63" s="12" t="s">
        <v>75</v>
      </c>
      <c r="B63" s="35">
        <f>-ROUND(B9*$D$3,2)</f>
        <v>-159398.6</v>
      </c>
      <c r="C63" s="35">
        <f aca="true" t="shared" si="22" ref="C63:J63">-ROUND(C9*$D$3,2)</f>
        <v>-227806.2</v>
      </c>
      <c r="D63" s="35">
        <f t="shared" si="22"/>
        <v>-216679.8</v>
      </c>
      <c r="E63" s="35">
        <f t="shared" si="22"/>
        <v>-146064.4</v>
      </c>
      <c r="F63" s="35">
        <f t="shared" si="22"/>
        <v>-167127.8</v>
      </c>
      <c r="G63" s="35">
        <f t="shared" si="22"/>
        <v>-213594.2</v>
      </c>
      <c r="H63" s="35">
        <f t="shared" si="22"/>
        <v>-180876.2</v>
      </c>
      <c r="I63" s="35">
        <f t="shared" si="22"/>
        <v>-35625</v>
      </c>
      <c r="J63" s="35">
        <f t="shared" si="22"/>
        <v>-80700.6</v>
      </c>
      <c r="K63" s="35">
        <f t="shared" si="21"/>
        <v>-1427872.8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-1090.6</v>
      </c>
      <c r="C65" s="35">
        <v>-482.6</v>
      </c>
      <c r="D65" s="35">
        <v>-323</v>
      </c>
      <c r="E65" s="35">
        <v>-547.2</v>
      </c>
      <c r="F65" s="35">
        <v>-452.2</v>
      </c>
      <c r="G65" s="35">
        <v>-486.4</v>
      </c>
      <c r="H65" s="19">
        <v>0</v>
      </c>
      <c r="I65" s="19">
        <v>0</v>
      </c>
      <c r="J65" s="19">
        <v>0</v>
      </c>
      <c r="K65" s="35">
        <f t="shared" si="21"/>
        <v>-3381.9999999999995</v>
      </c>
    </row>
    <row r="66" spans="1:11" ht="18.75" customHeight="1">
      <c r="A66" s="12" t="s">
        <v>105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19">
        <v>0</v>
      </c>
      <c r="I66" s="19">
        <v>0</v>
      </c>
      <c r="J66" s="19">
        <v>0</v>
      </c>
      <c r="K66" s="35">
        <f t="shared" si="21"/>
        <v>0</v>
      </c>
    </row>
    <row r="67" spans="1:11" ht="18.75" customHeight="1">
      <c r="A67" s="12" t="s">
        <v>52</v>
      </c>
      <c r="B67" s="35">
        <v>-61737.66</v>
      </c>
      <c r="C67" s="35">
        <v>-6583.84</v>
      </c>
      <c r="D67" s="35">
        <v>-20298.49</v>
      </c>
      <c r="E67" s="35">
        <v>-106142.04</v>
      </c>
      <c r="F67" s="35">
        <v>-89801.74</v>
      </c>
      <c r="G67" s="35">
        <v>-67442.13</v>
      </c>
      <c r="H67" s="19">
        <v>0</v>
      </c>
      <c r="I67" s="19">
        <v>0</v>
      </c>
      <c r="J67" s="19">
        <v>0</v>
      </c>
      <c r="K67" s="35">
        <f t="shared" si="21"/>
        <v>-352005.9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-51965.72</v>
      </c>
      <c r="C69" s="65">
        <f>SUM(C70:C102)</f>
        <v>-75559.48</v>
      </c>
      <c r="D69" s="65">
        <f>SUM(D70:D102)</f>
        <v>-83432.48999999999</v>
      </c>
      <c r="E69" s="65">
        <f aca="true" t="shared" si="23" ref="E69:J69">SUM(E70:E102)</f>
        <v>-49821.119999999995</v>
      </c>
      <c r="F69" s="65">
        <f t="shared" si="23"/>
        <v>-69484.63</v>
      </c>
      <c r="G69" s="65">
        <f t="shared" si="23"/>
        <v>-100603.57</v>
      </c>
      <c r="H69" s="65">
        <f t="shared" si="23"/>
        <v>-49325.27</v>
      </c>
      <c r="I69" s="65">
        <f t="shared" si="23"/>
        <v>-80049.54</v>
      </c>
      <c r="J69" s="65">
        <f t="shared" si="23"/>
        <v>-31466.5</v>
      </c>
      <c r="K69" s="65">
        <f t="shared" si="21"/>
        <v>-591708.3200000001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21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21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21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21"/>
        <v>-60000</v>
      </c>
    </row>
    <row r="74" spans="1:11" ht="18.75" customHeight="1">
      <c r="A74" s="34" t="s">
        <v>58</v>
      </c>
      <c r="B74" s="35">
        <v>-16038.42</v>
      </c>
      <c r="C74" s="35">
        <v>-23282.63</v>
      </c>
      <c r="D74" s="35">
        <v>-22010</v>
      </c>
      <c r="E74" s="35">
        <v>-15434.74</v>
      </c>
      <c r="F74" s="35">
        <v>-21210.53</v>
      </c>
      <c r="G74" s="35">
        <v>-32321.58</v>
      </c>
      <c r="H74" s="35">
        <v>-15826.31</v>
      </c>
      <c r="I74" s="35">
        <v>-5563.68</v>
      </c>
      <c r="J74" s="35">
        <v>-11470</v>
      </c>
      <c r="K74" s="65">
        <f t="shared" si="21"/>
        <v>-163157.89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21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21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21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21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21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21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21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21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21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21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21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21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21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21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21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118</v>
      </c>
      <c r="B100" s="35">
        <v>-34927.3</v>
      </c>
      <c r="C100" s="35">
        <v>-51218.06</v>
      </c>
      <c r="D100" s="35">
        <v>-60348.34</v>
      </c>
      <c r="E100" s="35">
        <v>-33386.38</v>
      </c>
      <c r="F100" s="35">
        <v>-45893.45</v>
      </c>
      <c r="G100" s="35">
        <v>-65275.59</v>
      </c>
      <c r="H100" s="35">
        <v>-33498.96</v>
      </c>
      <c r="I100" s="35">
        <v>-12093.05</v>
      </c>
      <c r="J100" s="35">
        <v>-19996.5</v>
      </c>
      <c r="K100" s="35">
        <f>SUM(B100:J100)</f>
        <v>-356637.63</v>
      </c>
      <c r="L100" s="53"/>
    </row>
    <row r="101" spans="1:12" ht="18.75" customHeight="1">
      <c r="A101" s="73" t="s">
        <v>119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138</v>
      </c>
      <c r="B103" s="65">
        <v>21040.07</v>
      </c>
      <c r="C103" s="65">
        <v>30204.01</v>
      </c>
      <c r="D103" s="65">
        <v>60706.52</v>
      </c>
      <c r="E103" s="65">
        <v>19163.36</v>
      </c>
      <c r="F103" s="65">
        <v>102871.81</v>
      </c>
      <c r="G103" s="65">
        <v>157528.43</v>
      </c>
      <c r="H103" s="65">
        <v>20549.38</v>
      </c>
      <c r="I103" s="65">
        <v>5263.58</v>
      </c>
      <c r="J103" s="65">
        <v>18310.3</v>
      </c>
      <c r="K103" s="35">
        <f>SUM(B103:J103)</f>
        <v>435637.46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4" ref="B106:H106">+B107+B108</f>
        <v>1268460.74</v>
      </c>
      <c r="C106" s="24">
        <f t="shared" si="24"/>
        <v>1906328.0300000003</v>
      </c>
      <c r="D106" s="24">
        <f t="shared" si="24"/>
        <v>2321449.94</v>
      </c>
      <c r="E106" s="24">
        <f t="shared" si="24"/>
        <v>1186013.4300000002</v>
      </c>
      <c r="F106" s="24">
        <f t="shared" si="24"/>
        <v>1767306.2000000002</v>
      </c>
      <c r="G106" s="24">
        <f>+G107+G108+G109</f>
        <v>1642587.3600000003</v>
      </c>
      <c r="H106" s="24">
        <f t="shared" si="24"/>
        <v>1257847.2400000002</v>
      </c>
      <c r="I106" s="24">
        <f>+I107+I108</f>
        <v>424357.03</v>
      </c>
      <c r="J106" s="24">
        <f>+J107+J108</f>
        <v>810512.4000000001</v>
      </c>
      <c r="K106" s="46">
        <f>SUM(B106:J106)</f>
        <v>12584862.37</v>
      </c>
      <c r="L106" s="52"/>
    </row>
    <row r="107" spans="1:12" ht="18" customHeight="1">
      <c r="A107" s="16" t="s">
        <v>82</v>
      </c>
      <c r="B107" s="24">
        <f aca="true" t="shared" si="25" ref="B107:J107">+B48+B62+B69+B103</f>
        <v>1250758.2</v>
      </c>
      <c r="C107" s="24">
        <f t="shared" si="25"/>
        <v>1881358.8900000004</v>
      </c>
      <c r="D107" s="24">
        <f t="shared" si="25"/>
        <v>2296155.32</v>
      </c>
      <c r="E107" s="24">
        <f t="shared" si="25"/>
        <v>1163063.8800000001</v>
      </c>
      <c r="F107" s="24">
        <f t="shared" si="25"/>
        <v>1743792.6</v>
      </c>
      <c r="G107" s="24">
        <f t="shared" si="25"/>
        <v>2635734.1800000006</v>
      </c>
      <c r="H107" s="24">
        <f t="shared" si="25"/>
        <v>1237457.1400000001</v>
      </c>
      <c r="I107" s="24">
        <f t="shared" si="25"/>
        <v>424357.03</v>
      </c>
      <c r="J107" s="24">
        <f t="shared" si="25"/>
        <v>796635.5400000002</v>
      </c>
      <c r="K107" s="46">
        <f>SUM(B107:J107)</f>
        <v>13429312.780000001</v>
      </c>
      <c r="L107" s="52"/>
    </row>
    <row r="108" spans="1:11" ht="18.75" customHeight="1">
      <c r="A108" s="16" t="s">
        <v>99</v>
      </c>
      <c r="B108" s="24">
        <f aca="true" t="shared" si="26" ref="B108:J108">IF(+B57+B104+B109&lt;0,0,(B57+B104+B109))</f>
        <v>17702.54</v>
      </c>
      <c r="C108" s="24">
        <f t="shared" si="26"/>
        <v>24969.14</v>
      </c>
      <c r="D108" s="24">
        <f t="shared" si="26"/>
        <v>25294.62</v>
      </c>
      <c r="E108" s="24">
        <f t="shared" si="26"/>
        <v>22949.55</v>
      </c>
      <c r="F108" s="24">
        <f t="shared" si="26"/>
        <v>23513.6</v>
      </c>
      <c r="G108" s="24">
        <f>IF(+G57+G104&lt;0,0,(G57+G104))</f>
        <v>29945.84</v>
      </c>
      <c r="H108" s="24">
        <f t="shared" si="26"/>
        <v>20390.1</v>
      </c>
      <c r="I108" s="19">
        <f t="shared" si="26"/>
        <v>0</v>
      </c>
      <c r="J108" s="24">
        <f t="shared" si="26"/>
        <v>13876.86</v>
      </c>
      <c r="K108" s="46">
        <f>SUM(B108:J108)</f>
        <v>178642.25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35">
        <v>-1023092.66</v>
      </c>
      <c r="H109" s="19">
        <v>0</v>
      </c>
      <c r="I109" s="19">
        <v>0</v>
      </c>
      <c r="J109" s="19">
        <v>0</v>
      </c>
      <c r="K109" s="46">
        <f>SUM(B109:J109)</f>
        <v>-1023092.66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12584862.389999999</v>
      </c>
      <c r="L114" s="52"/>
    </row>
    <row r="115" spans="1:11" ht="18.75" customHeight="1">
      <c r="A115" s="26" t="s">
        <v>70</v>
      </c>
      <c r="B115" s="27">
        <v>169772.31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169772.31</v>
      </c>
    </row>
    <row r="116" spans="1:11" ht="18.75" customHeight="1">
      <c r="A116" s="26" t="s">
        <v>71</v>
      </c>
      <c r="B116" s="27">
        <v>1098688.44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7" ref="K116:K134">SUM(B116:J116)</f>
        <v>1098688.44</v>
      </c>
    </row>
    <row r="117" spans="1:11" ht="18.75" customHeight="1">
      <c r="A117" s="26" t="s">
        <v>72</v>
      </c>
      <c r="B117" s="38">
        <v>0</v>
      </c>
      <c r="C117" s="27">
        <f>+C106</f>
        <v>1906328.0300000003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7"/>
        <v>1906328.0300000003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2160718.63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7"/>
        <v>2160718.63</v>
      </c>
    </row>
    <row r="119" spans="1:11" ht="18.75" customHeight="1">
      <c r="A119" s="26" t="s">
        <v>120</v>
      </c>
      <c r="B119" s="38">
        <v>0</v>
      </c>
      <c r="C119" s="38">
        <v>0</v>
      </c>
      <c r="D119" s="27">
        <v>160731.32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7"/>
        <v>160731.32</v>
      </c>
    </row>
    <row r="120" spans="1:11" ht="18.75" customHeight="1">
      <c r="A120" s="26" t="s">
        <v>121</v>
      </c>
      <c r="B120" s="38">
        <v>0</v>
      </c>
      <c r="C120" s="38">
        <v>0</v>
      </c>
      <c r="D120" s="38">
        <v>0</v>
      </c>
      <c r="E120" s="27">
        <v>1067412.08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7"/>
        <v>1067412.08</v>
      </c>
    </row>
    <row r="121" spans="1:11" ht="18.75" customHeight="1">
      <c r="A121" s="26" t="s">
        <v>122</v>
      </c>
      <c r="B121" s="38">
        <v>0</v>
      </c>
      <c r="C121" s="38">
        <v>0</v>
      </c>
      <c r="D121" s="38">
        <v>0</v>
      </c>
      <c r="E121" s="27">
        <v>118601.35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7"/>
        <v>118601.35</v>
      </c>
    </row>
    <row r="122" spans="1:11" ht="18.75" customHeight="1">
      <c r="A122" s="26" t="s">
        <v>123</v>
      </c>
      <c r="B122" s="38">
        <v>0</v>
      </c>
      <c r="C122" s="38">
        <v>0</v>
      </c>
      <c r="D122" s="38">
        <v>0</v>
      </c>
      <c r="E122" s="38">
        <v>0</v>
      </c>
      <c r="F122" s="27">
        <v>349694.89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7"/>
        <v>349694.89</v>
      </c>
    </row>
    <row r="123" spans="1:11" ht="18.75" customHeight="1">
      <c r="A123" s="26" t="s">
        <v>124</v>
      </c>
      <c r="B123" s="38">
        <v>0</v>
      </c>
      <c r="C123" s="38">
        <v>0</v>
      </c>
      <c r="D123" s="38">
        <v>0</v>
      </c>
      <c r="E123" s="38">
        <v>0</v>
      </c>
      <c r="F123" s="27">
        <v>650149.91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7"/>
        <v>650149.91</v>
      </c>
    </row>
    <row r="124" spans="1:11" ht="18.75" customHeight="1">
      <c r="A124" s="26" t="s">
        <v>125</v>
      </c>
      <c r="B124" s="38">
        <v>0</v>
      </c>
      <c r="C124" s="38">
        <v>0</v>
      </c>
      <c r="D124" s="38">
        <v>0</v>
      </c>
      <c r="E124" s="38">
        <v>0</v>
      </c>
      <c r="F124" s="27">
        <v>86414.01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7"/>
        <v>86414.01</v>
      </c>
    </row>
    <row r="125" spans="1:11" ht="18.75" customHeight="1">
      <c r="A125" s="26" t="s">
        <v>126</v>
      </c>
      <c r="B125" s="66">
        <v>0</v>
      </c>
      <c r="C125" s="66">
        <v>0</v>
      </c>
      <c r="D125" s="66">
        <v>0</v>
      </c>
      <c r="E125" s="66">
        <v>0</v>
      </c>
      <c r="F125" s="67">
        <v>681047.39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7"/>
        <v>681047.39</v>
      </c>
    </row>
    <row r="126" spans="1:11" ht="18.75" customHeight="1">
      <c r="A126" s="26" t="s">
        <v>127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545165.94</v>
      </c>
      <c r="H126" s="38">
        <v>0</v>
      </c>
      <c r="I126" s="38">
        <v>0</v>
      </c>
      <c r="J126" s="38">
        <v>0</v>
      </c>
      <c r="K126" s="39">
        <f t="shared" si="27"/>
        <v>545165.94</v>
      </c>
    </row>
    <row r="127" spans="1:11" ht="18.75" customHeight="1">
      <c r="A127" s="26" t="s">
        <v>128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42025.19</v>
      </c>
      <c r="H127" s="38">
        <v>0</v>
      </c>
      <c r="I127" s="38">
        <v>0</v>
      </c>
      <c r="J127" s="38">
        <v>0</v>
      </c>
      <c r="K127" s="39">
        <f t="shared" si="27"/>
        <v>42025.19</v>
      </c>
    </row>
    <row r="128" spans="1:11" ht="18.75" customHeight="1">
      <c r="A128" s="26" t="s">
        <v>129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216213.83</v>
      </c>
      <c r="H128" s="38">
        <v>0</v>
      </c>
      <c r="I128" s="38">
        <v>0</v>
      </c>
      <c r="J128" s="38">
        <v>0</v>
      </c>
      <c r="K128" s="39">
        <f t="shared" si="27"/>
        <v>216213.83</v>
      </c>
    </row>
    <row r="129" spans="1:11" ht="18.75" customHeight="1">
      <c r="A129" s="26" t="s">
        <v>130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232716.08</v>
      </c>
      <c r="H129" s="38">
        <v>0</v>
      </c>
      <c r="I129" s="38">
        <v>0</v>
      </c>
      <c r="J129" s="38">
        <v>0</v>
      </c>
      <c r="K129" s="39">
        <f t="shared" si="27"/>
        <v>232716.08</v>
      </c>
    </row>
    <row r="130" spans="1:11" ht="18.75" customHeight="1">
      <c r="A130" s="26" t="s">
        <v>131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606466.32</v>
      </c>
      <c r="H130" s="38">
        <v>0</v>
      </c>
      <c r="I130" s="38">
        <v>0</v>
      </c>
      <c r="J130" s="38">
        <v>0</v>
      </c>
      <c r="K130" s="39">
        <f t="shared" si="27"/>
        <v>606466.32</v>
      </c>
    </row>
    <row r="131" spans="1:11" ht="18.75" customHeight="1">
      <c r="A131" s="26" t="s">
        <v>132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462701.96</v>
      </c>
      <c r="I131" s="38">
        <v>0</v>
      </c>
      <c r="J131" s="38">
        <v>0</v>
      </c>
      <c r="K131" s="39">
        <f t="shared" si="27"/>
        <v>462701.96</v>
      </c>
    </row>
    <row r="132" spans="1:11" ht="18.75" customHeight="1">
      <c r="A132" s="26" t="s">
        <v>133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795145.28</v>
      </c>
      <c r="I132" s="38">
        <v>0</v>
      </c>
      <c r="J132" s="38">
        <v>0</v>
      </c>
      <c r="K132" s="39">
        <f t="shared" si="27"/>
        <v>795145.28</v>
      </c>
    </row>
    <row r="133" spans="1:11" ht="18.75" customHeight="1">
      <c r="A133" s="26" t="s">
        <v>134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424357.03</v>
      </c>
      <c r="J133" s="38"/>
      <c r="K133" s="39">
        <f t="shared" si="27"/>
        <v>424357.03</v>
      </c>
    </row>
    <row r="134" spans="1:11" ht="18.75" customHeight="1">
      <c r="A134" s="74" t="s">
        <v>135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810512.4</v>
      </c>
      <c r="K134" s="42">
        <f t="shared" si="27"/>
        <v>810512.4</v>
      </c>
    </row>
    <row r="135" spans="1:11" ht="18.75" customHeight="1">
      <c r="A135" s="72" t="s">
        <v>136</v>
      </c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 t="s">
        <v>139</v>
      </c>
    </row>
    <row r="137" ht="18" customHeight="1">
      <c r="A137" s="72" t="s">
        <v>140</v>
      </c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2018-01-12T18:34:32Z</dcterms:modified>
  <cp:category/>
  <cp:version/>
  <cp:contentType/>
  <cp:contentStatus/>
</cp:coreProperties>
</file>