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<sst xmlns="http://schemas.openxmlformats.org/spreadsheetml/2006/main" count="138" uniqueCount="138">
  <si>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</si>
  <si>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</si>
  <si>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</si>
  <si>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</si>
  <si>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</si>
  <si>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</si>
  <si>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</si>
  <si>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</si>
  <si>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</si>
  <si>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</si>
  <si>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</si>
  <si>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</si>
  <si>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</si>
  <si>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</si>
  <si>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</si>
  <si>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</si>
  <si>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</si>
  <si>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</si>
  <si>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</si>
  <si>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</si>
  <si>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</si>
  <si>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</si>
  <si>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</si>
  <si>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</si>
  <si>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</si>
  <si>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</si>
  <si>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</si>
  <si>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</si>
  <si>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</si>
  <si>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</si>
  <si>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</si>
  <si>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</si>
  <si>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</si>
  <si>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</si>
  <si>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</si>
  <si>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</si>
  <si>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</si>
  <si>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</si>
  <si>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</si>
  <si>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</si>
  <si>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</si>
  <si>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</si>
  <si>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</si>
  <si>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</si>
  <si>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</si>
  <si>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</si>
  <si>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</si>
  <si>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</si>
  <si>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</si>
  <si>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</si>
  <si>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</si>
  <si>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</si>
  <si>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</si>
  <si>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</si>
  <si>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</si>
  <si>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</si>
  <si>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</si>
  <si>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</si>
  <si>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</si>
  <si>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</si>
  <si>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</si>
  <si>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</si>
  <si>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</si>
  <si>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</si>
  <si>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</si>
  <si>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</si>
  <si>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</si>
  <si>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</si>
  <si>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</si>
  <si>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</si>
  <si>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</si>
  <si>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</si>
  <si>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</si>
  <si>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</si>
  <si>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</si>
  <si>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</si>
  <si>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</si>
  <si>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</si>
  <si>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</si>
  <si>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</si>
  <si>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</si>
  <si>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</si>
  <si>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</si>
  <si>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</si>
  <si>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</si>
  <si>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</si>
  <si>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</si>
  <si>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</si>
  <si>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</si>
  <si>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</si>
  <si>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</si>
  <si>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</si>
  <si>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</si>
  <si>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</si>
  <si>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</si>
  <si>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</si>
  <si>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</si>
  <si>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</si>
  <si>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</si>
  <si>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</si>
  <si>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</si>
  <si>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</si>
  <si>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</si>
  <si>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</si>
  <si>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</si>
  <si>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</si>
  <si>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</si>
  <si>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</si>
  <si>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</si>
  <si>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</si>
  <si>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</si>
  <si>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</si>
  <si>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</si>
  <si>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</si>
  <si>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</si>
  <si>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</si>
  <si>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</si>
  <si>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</si>
  <si>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</si>
  <si>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</si>
  <si>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</si>
  <si>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</si>
  <si>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</si>
  <si>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</si>
  <si>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</si>
  <si>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</si>
  <si>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</si>
  <si>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</si>
  <si>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</si>
  <si>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</si>
  <si>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</si>
  <si>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</si>
  <si>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</si>
  <si>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</si>
  <si>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</si>
  <si>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</si>
  <si>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17/12/17 - VENCIMENTO 22/12/17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</si>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</sst>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196549</v>
      </c>
      <c r="C7" s="9">
        <f t="shared" si="0"/>
        <v>273019</v>
      </c>
      <c r="D7" s="9">
        <f t="shared" si="0"/>
        <v>293431</v>
      </c>
      <c r="E7" s="9">
        <f t="shared" si="0"/>
        <v>167538</v>
      </c>
      <c r="F7" s="9">
        <f t="shared" si="0"/>
        <v>274927</v>
      </c>
      <c r="G7" s="9">
        <f t="shared" si="0"/>
        <v>468766</v>
      </c>
      <c r="H7" s="9">
        <f t="shared" si="0"/>
        <v>174152</v>
      </c>
      <c r="I7" s="9">
        <f t="shared" si="0"/>
        <v>31057</v>
      </c>
      <c r="J7" s="9">
        <f t="shared" si="0"/>
        <v>123633</v>
      </c>
      <c r="K7" s="9">
        <f t="shared" si="0"/>
        <v>2003072</v>
      </c>
      <c r="L7" s="50"/>
    </row>
    <row r="8" spans="1:11" ht="17.25" customHeight="1">
      <c r="A8" s="10" t="s">
        <v>97</v>
      </c>
      <c r="B8" s="11">
        <f>B9+B12+B16</f>
        <v>96384</v>
      </c>
      <c r="C8" s="11">
        <f aca="true" t="shared" si="1" ref="C8:J8">C9+C12+C16</f>
        <v>141608</v>
      </c>
      <c r="D8" s="11">
        <f t="shared" si="1"/>
        <v>142519</v>
      </c>
      <c r="E8" s="11">
        <f t="shared" si="1"/>
        <v>85994</v>
      </c>
      <c r="F8" s="11">
        <f t="shared" si="1"/>
        <v>131466</v>
      </c>
      <c r="G8" s="11">
        <f t="shared" si="1"/>
        <v>223843</v>
      </c>
      <c r="H8" s="11">
        <f t="shared" si="1"/>
        <v>96788</v>
      </c>
      <c r="I8" s="11">
        <f t="shared" si="1"/>
        <v>14188</v>
      </c>
      <c r="J8" s="11">
        <f t="shared" si="1"/>
        <v>61248</v>
      </c>
      <c r="K8" s="11">
        <f>SUM(B8:J8)</f>
        <v>994038</v>
      </c>
    </row>
    <row r="9" spans="1:11" ht="17.25" customHeight="1">
      <c r="A9" s="15" t="s">
        <v>16</v>
      </c>
      <c r="B9" s="13">
        <f>+B10+B11</f>
        <v>19516</v>
      </c>
      <c r="C9" s="13">
        <f aca="true" t="shared" si="2" ref="C9:J9">+C10+C11</f>
        <v>32251</v>
      </c>
      <c r="D9" s="13">
        <f t="shared" si="2"/>
        <v>30549</v>
      </c>
      <c r="E9" s="13">
        <f t="shared" si="2"/>
        <v>18312</v>
      </c>
      <c r="F9" s="13">
        <f t="shared" si="2"/>
        <v>22972</v>
      </c>
      <c r="G9" s="13">
        <f t="shared" si="2"/>
        <v>30581</v>
      </c>
      <c r="H9" s="13">
        <f t="shared" si="2"/>
        <v>22461</v>
      </c>
      <c r="I9" s="13">
        <f t="shared" si="2"/>
        <v>3709</v>
      </c>
      <c r="J9" s="13">
        <f t="shared" si="2"/>
        <v>12106</v>
      </c>
      <c r="K9" s="11">
        <f>SUM(B9:J9)</f>
        <v>192457</v>
      </c>
    </row>
    <row r="10" spans="1:11" ht="17.25" customHeight="1">
      <c r="A10" s="29" t="s">
        <v>17</v>
      </c>
      <c r="B10" s="13">
        <v>19516</v>
      </c>
      <c r="C10" s="13">
        <v>32251</v>
      </c>
      <c r="D10" s="13">
        <v>30549</v>
      </c>
      <c r="E10" s="13">
        <v>18312</v>
      </c>
      <c r="F10" s="13">
        <v>22972</v>
      </c>
      <c r="G10" s="13">
        <v>30581</v>
      </c>
      <c r="H10" s="13">
        <v>22461</v>
      </c>
      <c r="I10" s="13">
        <v>3709</v>
      </c>
      <c r="J10" s="13">
        <v>12106</v>
      </c>
      <c r="K10" s="11">
        <f>SUM(B10:J10)</f>
        <v>192457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71838</v>
      </c>
      <c r="C12" s="17">
        <f t="shared" si="3"/>
        <v>102499</v>
      </c>
      <c r="D12" s="17">
        <f t="shared" si="3"/>
        <v>105098</v>
      </c>
      <c r="E12" s="17">
        <f t="shared" si="3"/>
        <v>63599</v>
      </c>
      <c r="F12" s="17">
        <f t="shared" si="3"/>
        <v>100921</v>
      </c>
      <c r="G12" s="17">
        <f t="shared" si="3"/>
        <v>180282</v>
      </c>
      <c r="H12" s="17">
        <f t="shared" si="3"/>
        <v>70366</v>
      </c>
      <c r="I12" s="17">
        <f t="shared" si="3"/>
        <v>9681</v>
      </c>
      <c r="J12" s="17">
        <f t="shared" si="3"/>
        <v>46117</v>
      </c>
      <c r="K12" s="11">
        <f aca="true" t="shared" si="4" ref="K12:K27">SUM(B12:J12)</f>
        <v>750401</v>
      </c>
    </row>
    <row r="13" spans="1:13" ht="17.25" customHeight="1">
      <c r="A13" s="14" t="s">
        <v>19</v>
      </c>
      <c r="B13" s="13">
        <v>34536</v>
      </c>
      <c r="C13" s="13">
        <v>53535</v>
      </c>
      <c r="D13" s="13">
        <v>55294</v>
      </c>
      <c r="E13" s="13">
        <v>33458</v>
      </c>
      <c r="F13" s="13">
        <v>48544</v>
      </c>
      <c r="G13" s="13">
        <v>79976</v>
      </c>
      <c r="H13" s="13">
        <v>31036</v>
      </c>
      <c r="I13" s="13">
        <v>5416</v>
      </c>
      <c r="J13" s="13">
        <v>24253</v>
      </c>
      <c r="K13" s="11">
        <f t="shared" si="4"/>
        <v>366048</v>
      </c>
      <c r="L13" s="50"/>
      <c r="M13" s="51"/>
    </row>
    <row r="14" spans="1:12" ht="17.25" customHeight="1">
      <c r="A14" s="14" t="s">
        <v>20</v>
      </c>
      <c r="B14" s="13">
        <v>35658</v>
      </c>
      <c r="C14" s="13">
        <v>46544</v>
      </c>
      <c r="D14" s="13">
        <v>48162</v>
      </c>
      <c r="E14" s="13">
        <v>28669</v>
      </c>
      <c r="F14" s="13">
        <v>50699</v>
      </c>
      <c r="G14" s="13">
        <v>97529</v>
      </c>
      <c r="H14" s="13">
        <v>36661</v>
      </c>
      <c r="I14" s="13">
        <v>4053</v>
      </c>
      <c r="J14" s="13">
        <v>21265</v>
      </c>
      <c r="K14" s="11">
        <f t="shared" si="4"/>
        <v>369240</v>
      </c>
      <c r="L14" s="50"/>
    </row>
    <row r="15" spans="1:11" ht="17.25" customHeight="1">
      <c r="A15" s="14" t="s">
        <v>21</v>
      </c>
      <c r="B15" s="13">
        <v>1644</v>
      </c>
      <c r="C15" s="13">
        <v>2420</v>
      </c>
      <c r="D15" s="13">
        <v>1642</v>
      </c>
      <c r="E15" s="13">
        <v>1472</v>
      </c>
      <c r="F15" s="13">
        <v>1678</v>
      </c>
      <c r="G15" s="13">
        <v>2777</v>
      </c>
      <c r="H15" s="13">
        <v>2669</v>
      </c>
      <c r="I15" s="13">
        <v>212</v>
      </c>
      <c r="J15" s="13">
        <v>599</v>
      </c>
      <c r="K15" s="11">
        <f t="shared" si="4"/>
        <v>15113</v>
      </c>
    </row>
    <row r="16" spans="1:11" ht="17.25" customHeight="1">
      <c r="A16" s="15" t="s">
        <v>93</v>
      </c>
      <c r="B16" s="13">
        <f>B17+B18+B19</f>
        <v>5030</v>
      </c>
      <c r="C16" s="13">
        <f aca="true" t="shared" si="5" ref="C16:J16">C17+C18+C19</f>
        <v>6858</v>
      </c>
      <c r="D16" s="13">
        <f t="shared" si="5"/>
        <v>6872</v>
      </c>
      <c r="E16" s="13">
        <f t="shared" si="5"/>
        <v>4083</v>
      </c>
      <c r="F16" s="13">
        <f t="shared" si="5"/>
        <v>7573</v>
      </c>
      <c r="G16" s="13">
        <f t="shared" si="5"/>
        <v>12980</v>
      </c>
      <c r="H16" s="13">
        <f t="shared" si="5"/>
        <v>3961</v>
      </c>
      <c r="I16" s="13">
        <f t="shared" si="5"/>
        <v>798</v>
      </c>
      <c r="J16" s="13">
        <f t="shared" si="5"/>
        <v>3025</v>
      </c>
      <c r="K16" s="11">
        <f t="shared" si="4"/>
        <v>51180</v>
      </c>
    </row>
    <row r="17" spans="1:11" ht="17.25" customHeight="1">
      <c r="A17" s="14" t="s">
        <v>94</v>
      </c>
      <c r="B17" s="13">
        <v>5002</v>
      </c>
      <c r="C17" s="13">
        <v>6820</v>
      </c>
      <c r="D17" s="13">
        <v>6844</v>
      </c>
      <c r="E17" s="13">
        <v>4060</v>
      </c>
      <c r="F17" s="13">
        <v>7532</v>
      </c>
      <c r="G17" s="13">
        <v>12903</v>
      </c>
      <c r="H17" s="13">
        <v>3919</v>
      </c>
      <c r="I17" s="13">
        <v>794</v>
      </c>
      <c r="J17" s="13">
        <v>3011</v>
      </c>
      <c r="K17" s="11">
        <f t="shared" si="4"/>
        <v>50885</v>
      </c>
    </row>
    <row r="18" spans="1:11" ht="17.25" customHeight="1">
      <c r="A18" s="14" t="s">
        <v>95</v>
      </c>
      <c r="B18" s="13">
        <v>27</v>
      </c>
      <c r="C18" s="13">
        <v>35</v>
      </c>
      <c r="D18" s="13">
        <v>27</v>
      </c>
      <c r="E18" s="13">
        <v>13</v>
      </c>
      <c r="F18" s="13">
        <v>34</v>
      </c>
      <c r="G18" s="13">
        <v>73</v>
      </c>
      <c r="H18" s="13">
        <v>35</v>
      </c>
      <c r="I18" s="13">
        <v>4</v>
      </c>
      <c r="J18" s="13">
        <v>10</v>
      </c>
      <c r="K18" s="11">
        <f t="shared" si="4"/>
        <v>258</v>
      </c>
    </row>
    <row r="19" spans="1:11" ht="17.25" customHeight="1">
      <c r="A19" s="14" t="s">
        <v>96</v>
      </c>
      <c r="B19" s="13">
        <v>1</v>
      </c>
      <c r="C19" s="13">
        <v>3</v>
      </c>
      <c r="D19" s="13">
        <v>1</v>
      </c>
      <c r="E19" s="13">
        <v>10</v>
      </c>
      <c r="F19" s="13">
        <v>7</v>
      </c>
      <c r="G19" s="13">
        <v>4</v>
      </c>
      <c r="H19" s="13">
        <v>7</v>
      </c>
      <c r="I19" s="13">
        <v>0</v>
      </c>
      <c r="J19" s="13">
        <v>4</v>
      </c>
      <c r="K19" s="11">
        <f t="shared" si="4"/>
        <v>37</v>
      </c>
    </row>
    <row r="20" spans="1:11" ht="17.25" customHeight="1">
      <c r="A20" s="16" t="s">
        <v>22</v>
      </c>
      <c r="B20" s="11">
        <f>+B21+B22+B23</f>
        <v>56374</v>
      </c>
      <c r="C20" s="11">
        <f aca="true" t="shared" si="6" ref="C20:J20">+C21+C22+C23</f>
        <v>68040</v>
      </c>
      <c r="D20" s="11">
        <f t="shared" si="6"/>
        <v>82005</v>
      </c>
      <c r="E20" s="11">
        <f t="shared" si="6"/>
        <v>42141</v>
      </c>
      <c r="F20" s="11">
        <f t="shared" si="6"/>
        <v>88655</v>
      </c>
      <c r="G20" s="11">
        <f t="shared" si="6"/>
        <v>167441</v>
      </c>
      <c r="H20" s="11">
        <f t="shared" si="6"/>
        <v>45124</v>
      </c>
      <c r="I20" s="11">
        <f t="shared" si="6"/>
        <v>8389</v>
      </c>
      <c r="J20" s="11">
        <f t="shared" si="6"/>
        <v>31892</v>
      </c>
      <c r="K20" s="11">
        <f t="shared" si="4"/>
        <v>590061</v>
      </c>
    </row>
    <row r="21" spans="1:12" ht="17.25" customHeight="1">
      <c r="A21" s="12" t="s">
        <v>23</v>
      </c>
      <c r="B21" s="13">
        <v>32185</v>
      </c>
      <c r="C21" s="13">
        <v>42207</v>
      </c>
      <c r="D21" s="13">
        <v>51238</v>
      </c>
      <c r="E21" s="13">
        <v>26025</v>
      </c>
      <c r="F21" s="13">
        <v>50188</v>
      </c>
      <c r="G21" s="13">
        <v>83630</v>
      </c>
      <c r="H21" s="13">
        <v>24751</v>
      </c>
      <c r="I21" s="13">
        <v>5481</v>
      </c>
      <c r="J21" s="13">
        <v>18918</v>
      </c>
      <c r="K21" s="11">
        <f t="shared" si="4"/>
        <v>334623</v>
      </c>
      <c r="L21" s="50"/>
    </row>
    <row r="22" spans="1:12" ht="17.25" customHeight="1">
      <c r="A22" s="12" t="s">
        <v>24</v>
      </c>
      <c r="B22" s="13">
        <v>23487</v>
      </c>
      <c r="C22" s="13">
        <v>24966</v>
      </c>
      <c r="D22" s="13">
        <v>30054</v>
      </c>
      <c r="E22" s="13">
        <v>15639</v>
      </c>
      <c r="F22" s="13">
        <v>37681</v>
      </c>
      <c r="G22" s="13">
        <v>82378</v>
      </c>
      <c r="H22" s="13">
        <v>19535</v>
      </c>
      <c r="I22" s="13">
        <v>2803</v>
      </c>
      <c r="J22" s="13">
        <v>12718</v>
      </c>
      <c r="K22" s="11">
        <f t="shared" si="4"/>
        <v>249261</v>
      </c>
      <c r="L22" s="50"/>
    </row>
    <row r="23" spans="1:11" ht="17.25" customHeight="1">
      <c r="A23" s="12" t="s">
        <v>25</v>
      </c>
      <c r="B23" s="13">
        <v>702</v>
      </c>
      <c r="C23" s="13">
        <v>867</v>
      </c>
      <c r="D23" s="13">
        <v>713</v>
      </c>
      <c r="E23" s="13">
        <v>477</v>
      </c>
      <c r="F23" s="13">
        <v>786</v>
      </c>
      <c r="G23" s="13">
        <v>1433</v>
      </c>
      <c r="H23" s="13">
        <v>838</v>
      </c>
      <c r="I23" s="13">
        <v>105</v>
      </c>
      <c r="J23" s="13">
        <v>256</v>
      </c>
      <c r="K23" s="11">
        <f t="shared" si="4"/>
        <v>6177</v>
      </c>
    </row>
    <row r="24" spans="1:11" ht="17.25" customHeight="1">
      <c r="A24" s="16" t="s">
        <v>26</v>
      </c>
      <c r="B24" s="13">
        <f>+B25+B26</f>
        <v>43791</v>
      </c>
      <c r="C24" s="13">
        <f aca="true" t="shared" si="7" ref="C24:J24">+C25+C26</f>
        <v>63371</v>
      </c>
      <c r="D24" s="13">
        <f t="shared" si="7"/>
        <v>68907</v>
      </c>
      <c r="E24" s="13">
        <f t="shared" si="7"/>
        <v>39403</v>
      </c>
      <c r="F24" s="13">
        <f t="shared" si="7"/>
        <v>54806</v>
      </c>
      <c r="G24" s="13">
        <f t="shared" si="7"/>
        <v>77482</v>
      </c>
      <c r="H24" s="13">
        <f t="shared" si="7"/>
        <v>31600</v>
      </c>
      <c r="I24" s="13">
        <f t="shared" si="7"/>
        <v>8480</v>
      </c>
      <c r="J24" s="13">
        <f t="shared" si="7"/>
        <v>30493</v>
      </c>
      <c r="K24" s="11">
        <f t="shared" si="4"/>
        <v>418333</v>
      </c>
    </row>
    <row r="25" spans="1:12" ht="17.25" customHeight="1">
      <c r="A25" s="12" t="s">
        <v>115</v>
      </c>
      <c r="B25" s="13">
        <v>26649</v>
      </c>
      <c r="C25" s="13">
        <v>39968</v>
      </c>
      <c r="D25" s="13">
        <v>46874</v>
      </c>
      <c r="E25" s="13">
        <v>26651</v>
      </c>
      <c r="F25" s="13">
        <v>33752</v>
      </c>
      <c r="G25" s="13">
        <v>46034</v>
      </c>
      <c r="H25" s="13">
        <v>18939</v>
      </c>
      <c r="I25" s="13">
        <v>6517</v>
      </c>
      <c r="J25" s="13">
        <v>20425</v>
      </c>
      <c r="K25" s="11">
        <f t="shared" si="4"/>
        <v>265809</v>
      </c>
      <c r="L25" s="50"/>
    </row>
    <row r="26" spans="1:12" ht="17.25" customHeight="1">
      <c r="A26" s="12" t="s">
        <v>116</v>
      </c>
      <c r="B26" s="13">
        <v>17142</v>
      </c>
      <c r="C26" s="13">
        <v>23403</v>
      </c>
      <c r="D26" s="13">
        <v>22033</v>
      </c>
      <c r="E26" s="13">
        <v>12752</v>
      </c>
      <c r="F26" s="13">
        <v>21054</v>
      </c>
      <c r="G26" s="13">
        <v>31448</v>
      </c>
      <c r="H26" s="13">
        <v>12661</v>
      </c>
      <c r="I26" s="13">
        <v>1963</v>
      </c>
      <c r="J26" s="13">
        <v>10068</v>
      </c>
      <c r="K26" s="11">
        <f t="shared" si="4"/>
        <v>152524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640</v>
      </c>
      <c r="I27" s="11">
        <v>0</v>
      </c>
      <c r="J27" s="11">
        <v>0</v>
      </c>
      <c r="K27" s="11">
        <f t="shared" si="4"/>
        <v>640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30417.36</v>
      </c>
      <c r="I35" s="19">
        <v>0</v>
      </c>
      <c r="J35" s="19">
        <v>0</v>
      </c>
      <c r="K35" s="23">
        <f>SUM(B35:J35)</f>
        <v>30417.36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583000.5700000002</v>
      </c>
      <c r="C47" s="22">
        <f aca="true" t="shared" si="12" ref="C47:H47">+C48+C57</f>
        <v>903037.71</v>
      </c>
      <c r="D47" s="22">
        <f t="shared" si="12"/>
        <v>1087298.4000000001</v>
      </c>
      <c r="E47" s="22">
        <f t="shared" si="12"/>
        <v>538930.47</v>
      </c>
      <c r="F47" s="22">
        <f t="shared" si="12"/>
        <v>861136.61</v>
      </c>
      <c r="G47" s="22">
        <f t="shared" si="12"/>
        <v>1234932.4200000002</v>
      </c>
      <c r="H47" s="22">
        <f t="shared" si="12"/>
        <v>564665.9500000001</v>
      </c>
      <c r="I47" s="22">
        <f>+I48+I57</f>
        <v>162555.91</v>
      </c>
      <c r="J47" s="22">
        <f>+J48+J57</f>
        <v>397600.61</v>
      </c>
      <c r="K47" s="22">
        <f>SUM(B47:J47)</f>
        <v>6333158.650000001</v>
      </c>
    </row>
    <row r="48" spans="1:11" ht="17.25" customHeight="1">
      <c r="A48" s="16" t="s">
        <v>108</v>
      </c>
      <c r="B48" s="23">
        <f>SUM(B49:B56)</f>
        <v>565298.0300000001</v>
      </c>
      <c r="C48" s="23">
        <f aca="true" t="shared" si="13" ref="C48:J48">SUM(C49:C56)</f>
        <v>878068.57</v>
      </c>
      <c r="D48" s="23">
        <f t="shared" si="13"/>
        <v>1062003.78</v>
      </c>
      <c r="E48" s="23">
        <f t="shared" si="13"/>
        <v>515980.92</v>
      </c>
      <c r="F48" s="23">
        <f t="shared" si="13"/>
        <v>837623.01</v>
      </c>
      <c r="G48" s="23">
        <f t="shared" si="13"/>
        <v>1204986.58</v>
      </c>
      <c r="H48" s="23">
        <f t="shared" si="13"/>
        <v>544275.8500000001</v>
      </c>
      <c r="I48" s="23">
        <f t="shared" si="13"/>
        <v>162555.91</v>
      </c>
      <c r="J48" s="23">
        <f t="shared" si="13"/>
        <v>383723.75</v>
      </c>
      <c r="K48" s="23">
        <f aca="true" t="shared" si="14" ref="K48:K57">SUM(B48:J48)</f>
        <v>6154516.4</v>
      </c>
    </row>
    <row r="49" spans="1:11" ht="17.25" customHeight="1">
      <c r="A49" s="34" t="s">
        <v>43</v>
      </c>
      <c r="B49" s="23">
        <f aca="true" t="shared" si="15" ref="B49:H49">ROUND(B30*B7,2)</f>
        <v>562149.79</v>
      </c>
      <c r="C49" s="23">
        <f t="shared" si="15"/>
        <v>871695.06</v>
      </c>
      <c r="D49" s="23">
        <f t="shared" si="15"/>
        <v>1057085.18</v>
      </c>
      <c r="E49" s="23">
        <f t="shared" si="15"/>
        <v>513302.92</v>
      </c>
      <c r="F49" s="23">
        <f t="shared" si="15"/>
        <v>833633.65</v>
      </c>
      <c r="G49" s="23">
        <f t="shared" si="15"/>
        <v>1199384.69</v>
      </c>
      <c r="H49" s="23">
        <f t="shared" si="15"/>
        <v>510944.55</v>
      </c>
      <c r="I49" s="23">
        <f>ROUND(I30*I7,2)</f>
        <v>161490.19</v>
      </c>
      <c r="J49" s="23">
        <f>ROUND(J30*J7,2)</f>
        <v>381506.71</v>
      </c>
      <c r="K49" s="23">
        <f t="shared" si="14"/>
        <v>6091192.74</v>
      </c>
    </row>
    <row r="50" spans="1:11" ht="17.25" customHeight="1">
      <c r="A50" s="34" t="s">
        <v>44</v>
      </c>
      <c r="B50" s="19">
        <v>0</v>
      </c>
      <c r="C50" s="23">
        <f>ROUND(C31*C7,2)</f>
        <v>1937.58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1937.58</v>
      </c>
    </row>
    <row r="51" spans="1:11" ht="17.25" customHeight="1">
      <c r="A51" s="64" t="s">
        <v>104</v>
      </c>
      <c r="B51" s="65">
        <f aca="true" t="shared" si="16" ref="B51:H51">ROUND(B32*B7,2)</f>
        <v>-943.44</v>
      </c>
      <c r="C51" s="65">
        <f t="shared" si="16"/>
        <v>-1337.79</v>
      </c>
      <c r="D51" s="65">
        <f t="shared" si="16"/>
        <v>-1467.16</v>
      </c>
      <c r="E51" s="65">
        <f t="shared" si="16"/>
        <v>-767.4</v>
      </c>
      <c r="F51" s="65">
        <f t="shared" si="16"/>
        <v>-1292.16</v>
      </c>
      <c r="G51" s="65">
        <f t="shared" si="16"/>
        <v>-1828.19</v>
      </c>
      <c r="H51" s="65">
        <f t="shared" si="16"/>
        <v>-801.1</v>
      </c>
      <c r="I51" s="19">
        <v>0</v>
      </c>
      <c r="J51" s="19">
        <v>0</v>
      </c>
      <c r="K51" s="65">
        <f>SUM(B51:J51)</f>
        <v>-8437.24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30417.36</v>
      </c>
      <c r="I53" s="31">
        <f>+I35</f>
        <v>0</v>
      </c>
      <c r="J53" s="31">
        <f>+J35</f>
        <v>0</v>
      </c>
      <c r="K53" s="23">
        <f t="shared" si="14"/>
        <v>30417.36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-75160.8</v>
      </c>
      <c r="C61" s="35">
        <f t="shared" si="17"/>
        <v>-123612.59</v>
      </c>
      <c r="D61" s="35">
        <f t="shared" si="17"/>
        <v>-117160.34999999999</v>
      </c>
      <c r="E61" s="35">
        <f t="shared" si="17"/>
        <v>-70585.6</v>
      </c>
      <c r="F61" s="35">
        <f t="shared" si="17"/>
        <v>-89674.25</v>
      </c>
      <c r="G61" s="35">
        <f t="shared" si="17"/>
        <v>-119214.2</v>
      </c>
      <c r="H61" s="35">
        <f t="shared" si="17"/>
        <v>-85351.8</v>
      </c>
      <c r="I61" s="35">
        <f t="shared" si="17"/>
        <v>-16487.010000000002</v>
      </c>
      <c r="J61" s="35">
        <f t="shared" si="17"/>
        <v>-46002.8</v>
      </c>
      <c r="K61" s="35">
        <f>SUM(B61:J61)</f>
        <v>-743249.4</v>
      </c>
    </row>
    <row r="62" spans="1:11" ht="18.75" customHeight="1">
      <c r="A62" s="16" t="s">
        <v>74</v>
      </c>
      <c r="B62" s="35">
        <f aca="true" t="shared" si="18" ref="B62:J62">B63+B64+B65+B66+B67+B68</f>
        <v>-74160.8</v>
      </c>
      <c r="C62" s="35">
        <f t="shared" si="18"/>
        <v>-122553.8</v>
      </c>
      <c r="D62" s="35">
        <f t="shared" si="18"/>
        <v>-116086.2</v>
      </c>
      <c r="E62" s="35">
        <f t="shared" si="18"/>
        <v>-69585.6</v>
      </c>
      <c r="F62" s="35">
        <f t="shared" si="18"/>
        <v>-87293.6</v>
      </c>
      <c r="G62" s="35">
        <f t="shared" si="18"/>
        <v>-116207.8</v>
      </c>
      <c r="H62" s="35">
        <f t="shared" si="18"/>
        <v>-85351.8</v>
      </c>
      <c r="I62" s="35">
        <f t="shared" si="18"/>
        <v>-14094.2</v>
      </c>
      <c r="J62" s="35">
        <f t="shared" si="18"/>
        <v>-46002.8</v>
      </c>
      <c r="K62" s="35">
        <f aca="true" t="shared" si="19" ref="K62:K91">SUM(B62:J62)</f>
        <v>-731336.6000000001</v>
      </c>
    </row>
    <row r="63" spans="1:11" ht="18.75" customHeight="1">
      <c r="A63" s="12" t="s">
        <v>75</v>
      </c>
      <c r="B63" s="35">
        <f>-ROUND(B9*$D$3,2)</f>
        <v>-74160.8</v>
      </c>
      <c r="C63" s="35">
        <f aca="true" t="shared" si="20" ref="C63:J63">-ROUND(C9*$D$3,2)</f>
        <v>-122553.8</v>
      </c>
      <c r="D63" s="35">
        <f t="shared" si="20"/>
        <v>-116086.2</v>
      </c>
      <c r="E63" s="35">
        <f t="shared" si="20"/>
        <v>-69585.6</v>
      </c>
      <c r="F63" s="35">
        <f t="shared" si="20"/>
        <v>-87293.6</v>
      </c>
      <c r="G63" s="35">
        <f t="shared" si="20"/>
        <v>-116207.8</v>
      </c>
      <c r="H63" s="35">
        <f t="shared" si="20"/>
        <v>-85351.8</v>
      </c>
      <c r="I63" s="35">
        <f t="shared" si="20"/>
        <v>-14094.2</v>
      </c>
      <c r="J63" s="35">
        <f t="shared" si="20"/>
        <v>-46002.8</v>
      </c>
      <c r="K63" s="35">
        <f t="shared" si="19"/>
        <v>-731336.6000000001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-3006.4</v>
      </c>
      <c r="H69" s="19">
        <v>0</v>
      </c>
      <c r="I69" s="65">
        <f t="shared" si="21"/>
        <v>-2392.81</v>
      </c>
      <c r="J69" s="19">
        <v>0</v>
      </c>
      <c r="K69" s="65">
        <f t="shared" si="19"/>
        <v>-11912.8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3" t="s">
        <v>137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507839.77000000014</v>
      </c>
      <c r="C106" s="24">
        <f t="shared" si="22"/>
        <v>779425.1199999999</v>
      </c>
      <c r="D106" s="24">
        <f t="shared" si="22"/>
        <v>970138.05</v>
      </c>
      <c r="E106" s="24">
        <f t="shared" si="22"/>
        <v>468344.86999999994</v>
      </c>
      <c r="F106" s="24">
        <f t="shared" si="22"/>
        <v>771462.36</v>
      </c>
      <c r="G106" s="24">
        <f t="shared" si="22"/>
        <v>1115718.2200000002</v>
      </c>
      <c r="H106" s="24">
        <f t="shared" si="22"/>
        <v>479314.1500000001</v>
      </c>
      <c r="I106" s="24">
        <f>+I107+I108</f>
        <v>146068.9</v>
      </c>
      <c r="J106" s="24">
        <f>+J107+J108</f>
        <v>351597.81</v>
      </c>
      <c r="K106" s="46">
        <f>SUM(B106:J106)</f>
        <v>5589909.250000001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490137.23000000016</v>
      </c>
      <c r="C107" s="24">
        <f t="shared" si="23"/>
        <v>754455.9799999999</v>
      </c>
      <c r="D107" s="24">
        <f t="shared" si="23"/>
        <v>944843.43</v>
      </c>
      <c r="E107" s="24">
        <f t="shared" si="23"/>
        <v>445395.31999999995</v>
      </c>
      <c r="F107" s="24">
        <f t="shared" si="23"/>
        <v>747948.76</v>
      </c>
      <c r="G107" s="24">
        <f t="shared" si="23"/>
        <v>1085772.3800000001</v>
      </c>
      <c r="H107" s="24">
        <f t="shared" si="23"/>
        <v>458924.0500000001</v>
      </c>
      <c r="I107" s="24">
        <f t="shared" si="23"/>
        <v>146068.9</v>
      </c>
      <c r="J107" s="24">
        <f t="shared" si="23"/>
        <v>337720.95</v>
      </c>
      <c r="K107" s="46">
        <f>SUM(B107:J107)</f>
        <v>5411267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5589909.280000001</v>
      </c>
      <c r="L114" s="52"/>
    </row>
    <row r="115" spans="1:11" ht="18.75" customHeight="1">
      <c r="A115" s="26" t="s">
        <v>70</v>
      </c>
      <c r="B115" s="27">
        <v>61911.2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61911.2</v>
      </c>
    </row>
    <row r="116" spans="1:11" ht="18.75" customHeight="1">
      <c r="A116" s="26" t="s">
        <v>71</v>
      </c>
      <c r="B116" s="27">
        <v>445928.58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445928.58</v>
      </c>
    </row>
    <row r="117" spans="1:11" ht="18.75" customHeight="1">
      <c r="A117" s="26" t="s">
        <v>72</v>
      </c>
      <c r="B117" s="38">
        <v>0</v>
      </c>
      <c r="C117" s="27">
        <f>+C106</f>
        <v>779425.1199999999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779425.1199999999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903998.56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903998.56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66139.49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66139.49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421510.39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421510.39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46834.49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46834.49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143255.63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143255.63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274571.19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274571.19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45031.88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45031.88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308603.66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308603.66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324430.7</v>
      </c>
      <c r="H126" s="38">
        <v>0</v>
      </c>
      <c r="I126" s="38">
        <v>0</v>
      </c>
      <c r="J126" s="38">
        <v>0</v>
      </c>
      <c r="K126" s="39">
        <f t="shared" si="25"/>
        <v>324430.7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33574.58</v>
      </c>
      <c r="H127" s="38">
        <v>0</v>
      </c>
      <c r="I127" s="38">
        <v>0</v>
      </c>
      <c r="J127" s="38">
        <v>0</v>
      </c>
      <c r="K127" s="39">
        <f t="shared" si="25"/>
        <v>33574.58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159636.58</v>
      </c>
      <c r="H128" s="38">
        <v>0</v>
      </c>
      <c r="I128" s="38">
        <v>0</v>
      </c>
      <c r="J128" s="38">
        <v>0</v>
      </c>
      <c r="K128" s="39">
        <f t="shared" si="25"/>
        <v>159636.58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147803.9</v>
      </c>
      <c r="H129" s="38">
        <v>0</v>
      </c>
      <c r="I129" s="38">
        <v>0</v>
      </c>
      <c r="J129" s="38">
        <v>0</v>
      </c>
      <c r="K129" s="39">
        <f t="shared" si="25"/>
        <v>147803.9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450272.46</v>
      </c>
      <c r="H130" s="38">
        <v>0</v>
      </c>
      <c r="I130" s="38">
        <v>0</v>
      </c>
      <c r="J130" s="38">
        <v>0</v>
      </c>
      <c r="K130" s="39">
        <f t="shared" si="25"/>
        <v>450272.46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167083.63</v>
      </c>
      <c r="I131" s="38">
        <v>0</v>
      </c>
      <c r="J131" s="38">
        <v>0</v>
      </c>
      <c r="K131" s="39">
        <f t="shared" si="25"/>
        <v>167083.63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312230.53</v>
      </c>
      <c r="I132" s="38">
        <v>0</v>
      </c>
      <c r="J132" s="38">
        <v>0</v>
      </c>
      <c r="K132" s="39">
        <f t="shared" si="25"/>
        <v>312230.53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146068.9</v>
      </c>
      <c r="J133" s="38"/>
      <c r="K133" s="39">
        <f t="shared" si="25"/>
        <v>146068.9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351597.81</v>
      </c>
      <c r="K134" s="42">
        <f t="shared" si="25"/>
        <v>351597.81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2017-12-22T21:21:23Z</dcterms:modified>
  <cp:category/>
  <cp:version/>
  <cp:contentType/>
  <cp:contentStatus/>
</cp:coreProperties>
</file>