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<sst xmlns="http://schemas.openxmlformats.org/spreadsheetml/2006/main" count="138" uniqueCount="138">
  <si>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</si>
  <si>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</si>
  <si>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</si>
  <si>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</si>
  <si>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</si>
  <si>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</si>
  <si>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</si>
  <si>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</si>
  <si>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</si>
  <si>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</si>
  <si>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</si>
  <si>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</si>
  <si>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</si>
  <si>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</si>
  <si>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</si>
  <si>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</si>
  <si>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</si>
  <si>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</si>
  <si>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</si>
  <si>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</si>
  <si>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</si>
  <si>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</si>
  <si>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</si>
  <si>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</si>
  <si>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</si>
  <si>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</si>
  <si>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</si>
  <si>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</si>
  <si>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</si>
  <si>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</si>
  <si>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</si>
  <si>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</si>
  <si>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</si>
  <si>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</si>
  <si>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</si>
  <si>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</si>
  <si>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</si>
  <si>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</si>
  <si>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</si>
  <si>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</si>
  <si>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</si>
  <si>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</si>
  <si>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</si>
  <si>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</si>
  <si>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</si>
  <si>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</si>
  <si>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</si>
  <si>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</si>
  <si>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</si>
  <si>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</si>
  <si>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</si>
  <si>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</si>
  <si>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</si>
  <si>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</si>
  <si>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</si>
  <si>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</si>
  <si>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</si>
  <si>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</si>
  <si>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</si>
  <si>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</si>
  <si>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</si>
  <si>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</si>
  <si>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</si>
  <si>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</si>
  <si>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</si>
  <si>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</si>
  <si>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</si>
  <si>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</si>
  <si>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</si>
  <si>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</si>
  <si>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</si>
  <si>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</si>
  <si>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</si>
  <si>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</si>
  <si>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</si>
  <si>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</si>
  <si>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</si>
  <si>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</si>
  <si>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</si>
  <si>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</si>
  <si>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</si>
  <si>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</si>
  <si>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</si>
  <si>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</si>
  <si>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</si>
  <si>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</si>
  <si>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</si>
  <si>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</si>
  <si>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</si>
  <si>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</si>
  <si>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</si>
  <si>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</si>
  <si>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</si>
  <si>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</si>
  <si>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</si>
  <si>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</si>
  <si>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</si>
  <si>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</si>
  <si>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</si>
  <si>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</si>
  <si>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</si>
  <si>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</si>
  <si>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</si>
  <si>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</si>
  <si>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</si>
  <si>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</si>
  <si>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</si>
  <si>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</si>
  <si>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</si>
  <si>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</si>
  <si>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</si>
  <si>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</si>
  <si>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</si>
  <si>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</si>
  <si>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</si>
  <si>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</si>
  <si>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</si>
  <si>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</si>
  <si>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</si>
  <si>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</si>
  <si>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</si>
  <si>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</si>
  <si>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</si>
  <si>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</si>
  <si>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</si>
  <si>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</si>
  <si>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</si>
  <si>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</si>
  <si>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</si>
  <si>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</si>
  <si>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</si>
  <si>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</si>
  <si>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</si>
  <si>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</si>
  <si>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</si>
  <si>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</si>
  <si>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OPERAÇÃO 16/12/17 - VENCIMENTO 22/12/17</t>
  </si>
  <si>
    <t xml:space="preserve">6.2.31. Ajuste de Remuneração Previsto Contratualmente 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</si>
</sst>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345229</v>
      </c>
      <c r="C7" s="9">
        <f t="shared" si="0"/>
        <v>446851</v>
      </c>
      <c r="D7" s="9">
        <f t="shared" si="0"/>
        <v>507754</v>
      </c>
      <c r="E7" s="9">
        <f t="shared" si="0"/>
        <v>295105</v>
      </c>
      <c r="F7" s="9">
        <f t="shared" si="0"/>
        <v>435426</v>
      </c>
      <c r="G7" s="9">
        <f t="shared" si="0"/>
        <v>717576</v>
      </c>
      <c r="H7" s="9">
        <f t="shared" si="0"/>
        <v>276858</v>
      </c>
      <c r="I7" s="9">
        <f t="shared" si="0"/>
        <v>63274</v>
      </c>
      <c r="J7" s="9">
        <f t="shared" si="0"/>
        <v>203587</v>
      </c>
      <c r="K7" s="9">
        <f t="shared" si="0"/>
        <v>3291660</v>
      </c>
      <c r="L7" s="50"/>
    </row>
    <row r="8" spans="1:11" ht="17.25" customHeight="1">
      <c r="A8" s="10" t="s">
        <v>97</v>
      </c>
      <c r="B8" s="11">
        <f>B9+B12+B16</f>
        <v>173485</v>
      </c>
      <c r="C8" s="11">
        <f aca="true" t="shared" si="1" ref="C8:J8">C9+C12+C16</f>
        <v>235790</v>
      </c>
      <c r="D8" s="11">
        <f t="shared" si="1"/>
        <v>255608</v>
      </c>
      <c r="E8" s="11">
        <f t="shared" si="1"/>
        <v>153173</v>
      </c>
      <c r="F8" s="11">
        <f t="shared" si="1"/>
        <v>213566</v>
      </c>
      <c r="G8" s="11">
        <f t="shared" si="1"/>
        <v>348905</v>
      </c>
      <c r="H8" s="11">
        <f t="shared" si="1"/>
        <v>154870</v>
      </c>
      <c r="I8" s="11">
        <f t="shared" si="1"/>
        <v>30264</v>
      </c>
      <c r="J8" s="11">
        <f t="shared" si="1"/>
        <v>101753</v>
      </c>
      <c r="K8" s="11">
        <f>SUM(B8:J8)</f>
        <v>1667414</v>
      </c>
    </row>
    <row r="9" spans="1:11" ht="17.25" customHeight="1">
      <c r="A9" s="15" t="s">
        <v>16</v>
      </c>
      <c r="B9" s="13">
        <f>+B10+B11</f>
        <v>30552</v>
      </c>
      <c r="C9" s="13">
        <f aca="true" t="shared" si="2" ref="C9:J9">+C10+C11</f>
        <v>46037</v>
      </c>
      <c r="D9" s="13">
        <f t="shared" si="2"/>
        <v>45662</v>
      </c>
      <c r="E9" s="13">
        <f t="shared" si="2"/>
        <v>28726</v>
      </c>
      <c r="F9" s="13">
        <f t="shared" si="2"/>
        <v>31440</v>
      </c>
      <c r="G9" s="13">
        <f t="shared" si="2"/>
        <v>38752</v>
      </c>
      <c r="H9" s="13">
        <f t="shared" si="2"/>
        <v>30977</v>
      </c>
      <c r="I9" s="13">
        <f t="shared" si="2"/>
        <v>6894</v>
      </c>
      <c r="J9" s="13">
        <f t="shared" si="2"/>
        <v>16804</v>
      </c>
      <c r="K9" s="11">
        <f>SUM(B9:J9)</f>
        <v>275844</v>
      </c>
    </row>
    <row r="10" spans="1:11" ht="17.25" customHeight="1">
      <c r="A10" s="29" t="s">
        <v>17</v>
      </c>
      <c r="B10" s="13">
        <v>30552</v>
      </c>
      <c r="C10" s="13">
        <v>46037</v>
      </c>
      <c r="D10" s="13">
        <v>45662</v>
      </c>
      <c r="E10" s="13">
        <v>28726</v>
      </c>
      <c r="F10" s="13">
        <v>31440</v>
      </c>
      <c r="G10" s="13">
        <v>38752</v>
      </c>
      <c r="H10" s="13">
        <v>30977</v>
      </c>
      <c r="I10" s="13">
        <v>6894</v>
      </c>
      <c r="J10" s="13">
        <v>16804</v>
      </c>
      <c r="K10" s="11">
        <f>SUM(B10:J10)</f>
        <v>275844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134592</v>
      </c>
      <c r="C12" s="17">
        <f t="shared" si="3"/>
        <v>178455</v>
      </c>
      <c r="D12" s="17">
        <f t="shared" si="3"/>
        <v>198388</v>
      </c>
      <c r="E12" s="17">
        <f t="shared" si="3"/>
        <v>117679</v>
      </c>
      <c r="F12" s="17">
        <f t="shared" si="3"/>
        <v>170053</v>
      </c>
      <c r="G12" s="17">
        <f t="shared" si="3"/>
        <v>289821</v>
      </c>
      <c r="H12" s="17">
        <f t="shared" si="3"/>
        <v>117291</v>
      </c>
      <c r="I12" s="17">
        <f t="shared" si="3"/>
        <v>21868</v>
      </c>
      <c r="J12" s="17">
        <f t="shared" si="3"/>
        <v>80087</v>
      </c>
      <c r="K12" s="11">
        <f aca="true" t="shared" si="4" ref="K12:K27">SUM(B12:J12)</f>
        <v>1308234</v>
      </c>
    </row>
    <row r="13" spans="1:13" ht="17.25" customHeight="1">
      <c r="A13" s="14" t="s">
        <v>19</v>
      </c>
      <c r="B13" s="13">
        <v>68064</v>
      </c>
      <c r="C13" s="13">
        <v>97669</v>
      </c>
      <c r="D13" s="13">
        <v>110202</v>
      </c>
      <c r="E13" s="13">
        <v>64475</v>
      </c>
      <c r="F13" s="13">
        <v>88222</v>
      </c>
      <c r="G13" s="13">
        <v>138534</v>
      </c>
      <c r="H13" s="13">
        <v>55892</v>
      </c>
      <c r="I13" s="13">
        <v>12924</v>
      </c>
      <c r="J13" s="13">
        <v>44174</v>
      </c>
      <c r="K13" s="11">
        <f t="shared" si="4"/>
        <v>680156</v>
      </c>
      <c r="L13" s="50"/>
      <c r="M13" s="51"/>
    </row>
    <row r="14" spans="1:12" ht="17.25" customHeight="1">
      <c r="A14" s="14" t="s">
        <v>20</v>
      </c>
      <c r="B14" s="13">
        <v>63492</v>
      </c>
      <c r="C14" s="13">
        <v>76564</v>
      </c>
      <c r="D14" s="13">
        <v>85035</v>
      </c>
      <c r="E14" s="13">
        <v>50551</v>
      </c>
      <c r="F14" s="13">
        <v>78861</v>
      </c>
      <c r="G14" s="13">
        <v>146716</v>
      </c>
      <c r="H14" s="13">
        <v>57524</v>
      </c>
      <c r="I14" s="13">
        <v>8393</v>
      </c>
      <c r="J14" s="13">
        <v>34788</v>
      </c>
      <c r="K14" s="11">
        <f t="shared" si="4"/>
        <v>601924</v>
      </c>
      <c r="L14" s="50"/>
    </row>
    <row r="15" spans="1:11" ht="17.25" customHeight="1">
      <c r="A15" s="14" t="s">
        <v>21</v>
      </c>
      <c r="B15" s="13">
        <v>3036</v>
      </c>
      <c r="C15" s="13">
        <v>4222</v>
      </c>
      <c r="D15" s="13">
        <v>3151</v>
      </c>
      <c r="E15" s="13">
        <v>2653</v>
      </c>
      <c r="F15" s="13">
        <v>2970</v>
      </c>
      <c r="G15" s="13">
        <v>4571</v>
      </c>
      <c r="H15" s="13">
        <v>3875</v>
      </c>
      <c r="I15" s="13">
        <v>551</v>
      </c>
      <c r="J15" s="13">
        <v>1125</v>
      </c>
      <c r="K15" s="11">
        <f t="shared" si="4"/>
        <v>26154</v>
      </c>
    </row>
    <row r="16" spans="1:11" ht="17.25" customHeight="1">
      <c r="A16" s="15" t="s">
        <v>93</v>
      </c>
      <c r="B16" s="13">
        <f>B17+B18+B19</f>
        <v>8341</v>
      </c>
      <c r="C16" s="13">
        <f aca="true" t="shared" si="5" ref="C16:J16">C17+C18+C19</f>
        <v>11298</v>
      </c>
      <c r="D16" s="13">
        <f t="shared" si="5"/>
        <v>11558</v>
      </c>
      <c r="E16" s="13">
        <f t="shared" si="5"/>
        <v>6768</v>
      </c>
      <c r="F16" s="13">
        <f t="shared" si="5"/>
        <v>12073</v>
      </c>
      <c r="G16" s="13">
        <f t="shared" si="5"/>
        <v>20332</v>
      </c>
      <c r="H16" s="13">
        <f t="shared" si="5"/>
        <v>6602</v>
      </c>
      <c r="I16" s="13">
        <f t="shared" si="5"/>
        <v>1502</v>
      </c>
      <c r="J16" s="13">
        <f t="shared" si="5"/>
        <v>4862</v>
      </c>
      <c r="K16" s="11">
        <f t="shared" si="4"/>
        <v>83336</v>
      </c>
    </row>
    <row r="17" spans="1:11" ht="17.25" customHeight="1">
      <c r="A17" s="14" t="s">
        <v>94</v>
      </c>
      <c r="B17" s="13">
        <v>8311</v>
      </c>
      <c r="C17" s="13">
        <v>11235</v>
      </c>
      <c r="D17" s="13">
        <v>11510</v>
      </c>
      <c r="E17" s="13">
        <v>6737</v>
      </c>
      <c r="F17" s="13">
        <v>12007</v>
      </c>
      <c r="G17" s="13">
        <v>20205</v>
      </c>
      <c r="H17" s="13">
        <v>6554</v>
      </c>
      <c r="I17" s="13">
        <v>1500</v>
      </c>
      <c r="J17" s="13">
        <v>4845</v>
      </c>
      <c r="K17" s="11">
        <f t="shared" si="4"/>
        <v>82904</v>
      </c>
    </row>
    <row r="18" spans="1:11" ht="17.25" customHeight="1">
      <c r="A18" s="14" t="s">
        <v>95</v>
      </c>
      <c r="B18" s="13">
        <v>28</v>
      </c>
      <c r="C18" s="13">
        <v>58</v>
      </c>
      <c r="D18" s="13">
        <v>45</v>
      </c>
      <c r="E18" s="13">
        <v>27</v>
      </c>
      <c r="F18" s="13">
        <v>56</v>
      </c>
      <c r="G18" s="13">
        <v>119</v>
      </c>
      <c r="H18" s="13">
        <v>40</v>
      </c>
      <c r="I18" s="13">
        <v>2</v>
      </c>
      <c r="J18" s="13">
        <v>13</v>
      </c>
      <c r="K18" s="11">
        <f t="shared" si="4"/>
        <v>388</v>
      </c>
    </row>
    <row r="19" spans="1:11" ht="17.25" customHeight="1">
      <c r="A19" s="14" t="s">
        <v>96</v>
      </c>
      <c r="B19" s="13">
        <v>2</v>
      </c>
      <c r="C19" s="13">
        <v>5</v>
      </c>
      <c r="D19" s="13">
        <v>3</v>
      </c>
      <c r="E19" s="13">
        <v>4</v>
      </c>
      <c r="F19" s="13">
        <v>10</v>
      </c>
      <c r="G19" s="13">
        <v>8</v>
      </c>
      <c r="H19" s="13">
        <v>8</v>
      </c>
      <c r="I19" s="13">
        <v>0</v>
      </c>
      <c r="J19" s="13">
        <v>4</v>
      </c>
      <c r="K19" s="11">
        <f t="shared" si="4"/>
        <v>44</v>
      </c>
    </row>
    <row r="20" spans="1:11" ht="17.25" customHeight="1">
      <c r="A20" s="16" t="s">
        <v>22</v>
      </c>
      <c r="B20" s="11">
        <f>+B21+B22+B23</f>
        <v>98422</v>
      </c>
      <c r="C20" s="11">
        <f aca="true" t="shared" si="6" ref="C20:J20">+C21+C22+C23</f>
        <v>111242</v>
      </c>
      <c r="D20" s="11">
        <f t="shared" si="6"/>
        <v>140311</v>
      </c>
      <c r="E20" s="11">
        <f t="shared" si="6"/>
        <v>76263</v>
      </c>
      <c r="F20" s="11">
        <f t="shared" si="6"/>
        <v>137287</v>
      </c>
      <c r="G20" s="11">
        <f t="shared" si="6"/>
        <v>253181</v>
      </c>
      <c r="H20" s="11">
        <f t="shared" si="6"/>
        <v>70681</v>
      </c>
      <c r="I20" s="11">
        <f t="shared" si="6"/>
        <v>17289</v>
      </c>
      <c r="J20" s="11">
        <f t="shared" si="6"/>
        <v>53162</v>
      </c>
      <c r="K20" s="11">
        <f t="shared" si="4"/>
        <v>957838</v>
      </c>
    </row>
    <row r="21" spans="1:12" ht="17.25" customHeight="1">
      <c r="A21" s="12" t="s">
        <v>23</v>
      </c>
      <c r="B21" s="13">
        <v>53898</v>
      </c>
      <c r="C21" s="13">
        <v>66660</v>
      </c>
      <c r="D21" s="13">
        <v>84874</v>
      </c>
      <c r="E21" s="13">
        <v>45793</v>
      </c>
      <c r="F21" s="13">
        <v>76486</v>
      </c>
      <c r="G21" s="13">
        <v>127403</v>
      </c>
      <c r="H21" s="13">
        <v>37780</v>
      </c>
      <c r="I21" s="13">
        <v>10875</v>
      </c>
      <c r="J21" s="13">
        <v>31237</v>
      </c>
      <c r="K21" s="11">
        <f t="shared" si="4"/>
        <v>535006</v>
      </c>
      <c r="L21" s="50"/>
    </row>
    <row r="22" spans="1:12" ht="17.25" customHeight="1">
      <c r="A22" s="12" t="s">
        <v>24</v>
      </c>
      <c r="B22" s="13">
        <v>43108</v>
      </c>
      <c r="C22" s="13">
        <v>42917</v>
      </c>
      <c r="D22" s="13">
        <v>54012</v>
      </c>
      <c r="E22" s="13">
        <v>29512</v>
      </c>
      <c r="F22" s="13">
        <v>59316</v>
      </c>
      <c r="G22" s="13">
        <v>123121</v>
      </c>
      <c r="H22" s="13">
        <v>31703</v>
      </c>
      <c r="I22" s="13">
        <v>6156</v>
      </c>
      <c r="J22" s="13">
        <v>21421</v>
      </c>
      <c r="K22" s="11">
        <f t="shared" si="4"/>
        <v>411266</v>
      </c>
      <c r="L22" s="50"/>
    </row>
    <row r="23" spans="1:11" ht="17.25" customHeight="1">
      <c r="A23" s="12" t="s">
        <v>25</v>
      </c>
      <c r="B23" s="13">
        <v>1416</v>
      </c>
      <c r="C23" s="13">
        <v>1665</v>
      </c>
      <c r="D23" s="13">
        <v>1425</v>
      </c>
      <c r="E23" s="13">
        <v>958</v>
      </c>
      <c r="F23" s="13">
        <v>1485</v>
      </c>
      <c r="G23" s="13">
        <v>2657</v>
      </c>
      <c r="H23" s="13">
        <v>1198</v>
      </c>
      <c r="I23" s="13">
        <v>258</v>
      </c>
      <c r="J23" s="13">
        <v>504</v>
      </c>
      <c r="K23" s="11">
        <f t="shared" si="4"/>
        <v>11566</v>
      </c>
    </row>
    <row r="24" spans="1:11" ht="17.25" customHeight="1">
      <c r="A24" s="16" t="s">
        <v>26</v>
      </c>
      <c r="B24" s="13">
        <f>+B25+B26</f>
        <v>73322</v>
      </c>
      <c r="C24" s="13">
        <f aca="true" t="shared" si="7" ref="C24:J24">+C25+C26</f>
        <v>99819</v>
      </c>
      <c r="D24" s="13">
        <f t="shared" si="7"/>
        <v>111835</v>
      </c>
      <c r="E24" s="13">
        <f t="shared" si="7"/>
        <v>65669</v>
      </c>
      <c r="F24" s="13">
        <f t="shared" si="7"/>
        <v>84573</v>
      </c>
      <c r="G24" s="13">
        <f t="shared" si="7"/>
        <v>115490</v>
      </c>
      <c r="H24" s="13">
        <f t="shared" si="7"/>
        <v>49840</v>
      </c>
      <c r="I24" s="13">
        <f t="shared" si="7"/>
        <v>15721</v>
      </c>
      <c r="J24" s="13">
        <f t="shared" si="7"/>
        <v>48672</v>
      </c>
      <c r="K24" s="11">
        <f t="shared" si="4"/>
        <v>664941</v>
      </c>
    </row>
    <row r="25" spans="1:12" ht="17.25" customHeight="1">
      <c r="A25" s="12" t="s">
        <v>115</v>
      </c>
      <c r="B25" s="13">
        <v>42049</v>
      </c>
      <c r="C25" s="13">
        <v>60048</v>
      </c>
      <c r="D25" s="13">
        <v>71924</v>
      </c>
      <c r="E25" s="13">
        <v>42493</v>
      </c>
      <c r="F25" s="13">
        <v>50081</v>
      </c>
      <c r="G25" s="13">
        <v>65372</v>
      </c>
      <c r="H25" s="13">
        <v>29351</v>
      </c>
      <c r="I25" s="13">
        <v>11333</v>
      </c>
      <c r="J25" s="13">
        <v>30773</v>
      </c>
      <c r="K25" s="11">
        <f t="shared" si="4"/>
        <v>403424</v>
      </c>
      <c r="L25" s="50"/>
    </row>
    <row r="26" spans="1:12" ht="17.25" customHeight="1">
      <c r="A26" s="12" t="s">
        <v>116</v>
      </c>
      <c r="B26" s="13">
        <v>31273</v>
      </c>
      <c r="C26" s="13">
        <v>39771</v>
      </c>
      <c r="D26" s="13">
        <v>39911</v>
      </c>
      <c r="E26" s="13">
        <v>23176</v>
      </c>
      <c r="F26" s="13">
        <v>34492</v>
      </c>
      <c r="G26" s="13">
        <v>50118</v>
      </c>
      <c r="H26" s="13">
        <v>20489</v>
      </c>
      <c r="I26" s="13">
        <v>4388</v>
      </c>
      <c r="J26" s="13">
        <v>17899</v>
      </c>
      <c r="K26" s="11">
        <f t="shared" si="4"/>
        <v>261517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1467</v>
      </c>
      <c r="I27" s="11">
        <v>0</v>
      </c>
      <c r="J27" s="11">
        <v>0</v>
      </c>
      <c r="K27" s="11">
        <f t="shared" si="4"/>
        <v>1467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27991.03</v>
      </c>
      <c r="I35" s="19">
        <v>0</v>
      </c>
      <c r="J35" s="19">
        <v>0</v>
      </c>
      <c r="K35" s="23">
        <f>SUM(B35:J35)</f>
        <v>27991.03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1007526.5800000001</v>
      </c>
      <c r="C47" s="22">
        <f aca="true" t="shared" si="12" ref="C47:H47">+C48+C57</f>
        <v>1458430.4</v>
      </c>
      <c r="D47" s="22">
        <f t="shared" si="12"/>
        <v>1858325.4000000001</v>
      </c>
      <c r="E47" s="22">
        <f t="shared" si="12"/>
        <v>929185.9400000001</v>
      </c>
      <c r="F47" s="22">
        <f t="shared" si="12"/>
        <v>1347047.34</v>
      </c>
      <c r="G47" s="22">
        <f t="shared" si="12"/>
        <v>1870567.32</v>
      </c>
      <c r="H47" s="22">
        <f t="shared" si="12"/>
        <v>863096.3099999999</v>
      </c>
      <c r="I47" s="22">
        <f>+I48+I57</f>
        <v>330077.87</v>
      </c>
      <c r="J47" s="22">
        <f>+J48+J57</f>
        <v>644322.66</v>
      </c>
      <c r="K47" s="22">
        <f>SUM(B47:J47)</f>
        <v>10308579.82</v>
      </c>
    </row>
    <row r="48" spans="1:11" ht="17.25" customHeight="1">
      <c r="A48" s="16" t="s">
        <v>108</v>
      </c>
      <c r="B48" s="23">
        <f>SUM(B49:B56)</f>
        <v>989824.04</v>
      </c>
      <c r="C48" s="23">
        <f aca="true" t="shared" si="13" ref="C48:J48">SUM(C49:C56)</f>
        <v>1433461.26</v>
      </c>
      <c r="D48" s="23">
        <f t="shared" si="13"/>
        <v>1833030.78</v>
      </c>
      <c r="E48" s="23">
        <f t="shared" si="13"/>
        <v>906236.39</v>
      </c>
      <c r="F48" s="23">
        <f t="shared" si="13"/>
        <v>1323533.74</v>
      </c>
      <c r="G48" s="23">
        <f t="shared" si="13"/>
        <v>1840621.48</v>
      </c>
      <c r="H48" s="23">
        <f t="shared" si="13"/>
        <v>842706.21</v>
      </c>
      <c r="I48" s="23">
        <f t="shared" si="13"/>
        <v>330077.87</v>
      </c>
      <c r="J48" s="23">
        <f t="shared" si="13"/>
        <v>630445.8</v>
      </c>
      <c r="K48" s="23">
        <f aca="true" t="shared" si="14" ref="K48:K57">SUM(B48:J48)</f>
        <v>10129937.569999998</v>
      </c>
    </row>
    <row r="49" spans="1:11" ht="17.25" customHeight="1">
      <c r="A49" s="34" t="s">
        <v>43</v>
      </c>
      <c r="B49" s="23">
        <f aca="true" t="shared" si="15" ref="B49:H49">ROUND(B30*B7,2)</f>
        <v>987389.46</v>
      </c>
      <c r="C49" s="23">
        <f t="shared" si="15"/>
        <v>1426705.87</v>
      </c>
      <c r="D49" s="23">
        <f t="shared" si="15"/>
        <v>1829183.79</v>
      </c>
      <c r="E49" s="23">
        <f t="shared" si="15"/>
        <v>904142.7</v>
      </c>
      <c r="F49" s="23">
        <f t="shared" si="15"/>
        <v>1320298.72</v>
      </c>
      <c r="G49" s="23">
        <f t="shared" si="15"/>
        <v>1835989.95</v>
      </c>
      <c r="H49" s="23">
        <f t="shared" si="15"/>
        <v>812273.69</v>
      </c>
      <c r="I49" s="23">
        <f>ROUND(I30*I7,2)</f>
        <v>329012.15</v>
      </c>
      <c r="J49" s="23">
        <f>ROUND(J30*J7,2)</f>
        <v>628228.76</v>
      </c>
      <c r="K49" s="23">
        <f t="shared" si="14"/>
        <v>10073225.09</v>
      </c>
    </row>
    <row r="50" spans="1:11" ht="17.25" customHeight="1">
      <c r="A50" s="34" t="s">
        <v>44</v>
      </c>
      <c r="B50" s="19">
        <v>0</v>
      </c>
      <c r="C50" s="23">
        <f>ROUND(C31*C7,2)</f>
        <v>3171.24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3171.24</v>
      </c>
    </row>
    <row r="51" spans="1:11" ht="17.25" customHeight="1">
      <c r="A51" s="64" t="s">
        <v>104</v>
      </c>
      <c r="B51" s="65">
        <f aca="true" t="shared" si="16" ref="B51:H51">ROUND(B32*B7,2)</f>
        <v>-1657.1</v>
      </c>
      <c r="C51" s="65">
        <f t="shared" si="16"/>
        <v>-2189.57</v>
      </c>
      <c r="D51" s="65">
        <f t="shared" si="16"/>
        <v>-2538.77</v>
      </c>
      <c r="E51" s="65">
        <f t="shared" si="16"/>
        <v>-1351.71</v>
      </c>
      <c r="F51" s="65">
        <f t="shared" si="16"/>
        <v>-2046.5</v>
      </c>
      <c r="G51" s="65">
        <f t="shared" si="16"/>
        <v>-2798.55</v>
      </c>
      <c r="H51" s="65">
        <f t="shared" si="16"/>
        <v>-1273.55</v>
      </c>
      <c r="I51" s="19">
        <v>0</v>
      </c>
      <c r="J51" s="19">
        <v>0</v>
      </c>
      <c r="K51" s="65">
        <f>SUM(B51:J51)</f>
        <v>-13855.75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27991.03</v>
      </c>
      <c r="I53" s="31">
        <f>+I35</f>
        <v>0</v>
      </c>
      <c r="J53" s="31">
        <f>+J35</f>
        <v>0</v>
      </c>
      <c r="K53" s="23">
        <f t="shared" si="14"/>
        <v>27991.03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17702.54</v>
      </c>
      <c r="C57" s="36">
        <v>24969.14</v>
      </c>
      <c r="D57" s="36">
        <v>25294.62</v>
      </c>
      <c r="E57" s="36">
        <v>22949.55</v>
      </c>
      <c r="F57" s="36">
        <v>23513.6</v>
      </c>
      <c r="G57" s="36">
        <v>29945.84</v>
      </c>
      <c r="H57" s="36">
        <v>20390.1</v>
      </c>
      <c r="I57" s="19">
        <v>0</v>
      </c>
      <c r="J57" s="36">
        <v>13876.86</v>
      </c>
      <c r="K57" s="36">
        <f t="shared" si="14"/>
        <v>178642.25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-117097.6</v>
      </c>
      <c r="C61" s="35">
        <f t="shared" si="17"/>
        <v>-175999.39</v>
      </c>
      <c r="D61" s="35">
        <f t="shared" si="17"/>
        <v>-174589.75</v>
      </c>
      <c r="E61" s="35">
        <f t="shared" si="17"/>
        <v>-110158.8</v>
      </c>
      <c r="F61" s="35">
        <f t="shared" si="17"/>
        <v>-121852.65</v>
      </c>
      <c r="G61" s="35">
        <f t="shared" si="17"/>
        <v>-150264</v>
      </c>
      <c r="H61" s="35">
        <f t="shared" si="17"/>
        <v>-117712.6</v>
      </c>
      <c r="I61" s="35">
        <f t="shared" si="17"/>
        <v>-28590.010000000002</v>
      </c>
      <c r="J61" s="35">
        <f t="shared" si="17"/>
        <v>-63855.2</v>
      </c>
      <c r="K61" s="35">
        <f>SUM(B61:J61)</f>
        <v>-1060120</v>
      </c>
    </row>
    <row r="62" spans="1:11" ht="18.75" customHeight="1">
      <c r="A62" s="16" t="s">
        <v>74</v>
      </c>
      <c r="B62" s="35">
        <f aca="true" t="shared" si="18" ref="B62:J62">B63+B64+B65+B66+B67+B68</f>
        <v>-116097.6</v>
      </c>
      <c r="C62" s="35">
        <f t="shared" si="18"/>
        <v>-174940.6</v>
      </c>
      <c r="D62" s="35">
        <f t="shared" si="18"/>
        <v>-173515.6</v>
      </c>
      <c r="E62" s="35">
        <f t="shared" si="18"/>
        <v>-109158.8</v>
      </c>
      <c r="F62" s="35">
        <f t="shared" si="18"/>
        <v>-119472</v>
      </c>
      <c r="G62" s="35">
        <f t="shared" si="18"/>
        <v>-147257.6</v>
      </c>
      <c r="H62" s="35">
        <f t="shared" si="18"/>
        <v>-117712.6</v>
      </c>
      <c r="I62" s="35">
        <f t="shared" si="18"/>
        <v>-26197.2</v>
      </c>
      <c r="J62" s="35">
        <f t="shared" si="18"/>
        <v>-63855.2</v>
      </c>
      <c r="K62" s="35">
        <f aca="true" t="shared" si="19" ref="K62:K91">SUM(B62:J62)</f>
        <v>-1048207.2</v>
      </c>
    </row>
    <row r="63" spans="1:11" ht="18.75" customHeight="1">
      <c r="A63" s="12" t="s">
        <v>75</v>
      </c>
      <c r="B63" s="35">
        <f>-ROUND(B9*$D$3,2)</f>
        <v>-116097.6</v>
      </c>
      <c r="C63" s="35">
        <f aca="true" t="shared" si="20" ref="C63:J63">-ROUND(C9*$D$3,2)</f>
        <v>-174940.6</v>
      </c>
      <c r="D63" s="35">
        <f t="shared" si="20"/>
        <v>-173515.6</v>
      </c>
      <c r="E63" s="35">
        <f t="shared" si="20"/>
        <v>-109158.8</v>
      </c>
      <c r="F63" s="35">
        <f t="shared" si="20"/>
        <v>-119472</v>
      </c>
      <c r="G63" s="35">
        <f t="shared" si="20"/>
        <v>-147257.6</v>
      </c>
      <c r="H63" s="35">
        <f t="shared" si="20"/>
        <v>-117712.6</v>
      </c>
      <c r="I63" s="35">
        <f t="shared" si="20"/>
        <v>-26197.2</v>
      </c>
      <c r="J63" s="35">
        <f t="shared" si="20"/>
        <v>-63855.2</v>
      </c>
      <c r="K63" s="35">
        <f t="shared" si="19"/>
        <v>-1048207.2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-1000</v>
      </c>
      <c r="C69" s="65">
        <f>SUM(C70:C102)</f>
        <v>-1058.79</v>
      </c>
      <c r="D69" s="65">
        <f>SUM(D70:D102)</f>
        <v>-1074.15</v>
      </c>
      <c r="E69" s="65">
        <f aca="true" t="shared" si="21" ref="E69:J69">SUM(E70:E102)</f>
        <v>-1000</v>
      </c>
      <c r="F69" s="65">
        <f t="shared" si="21"/>
        <v>-2380.65</v>
      </c>
      <c r="G69" s="65">
        <f t="shared" si="21"/>
        <v>-3006.4</v>
      </c>
      <c r="H69" s="19">
        <v>0</v>
      </c>
      <c r="I69" s="65">
        <f t="shared" si="21"/>
        <v>-2392.81</v>
      </c>
      <c r="J69" s="19">
        <v>0</v>
      </c>
      <c r="K69" s="65">
        <f t="shared" si="19"/>
        <v>-11912.8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3"/>
    </row>
    <row r="100" spans="1:12" ht="18.75" customHeight="1">
      <c r="A100" s="73" t="s">
        <v>137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890428.9800000001</v>
      </c>
      <c r="C106" s="24">
        <f t="shared" si="22"/>
        <v>1260874.42</v>
      </c>
      <c r="D106" s="24">
        <f t="shared" si="22"/>
        <v>1683735.6500000001</v>
      </c>
      <c r="E106" s="24">
        <f t="shared" si="22"/>
        <v>819027.14</v>
      </c>
      <c r="F106" s="24">
        <f t="shared" si="22"/>
        <v>1225194.6900000002</v>
      </c>
      <c r="G106" s="24">
        <f t="shared" si="22"/>
        <v>1720303.32</v>
      </c>
      <c r="H106" s="24">
        <f t="shared" si="22"/>
        <v>745383.71</v>
      </c>
      <c r="I106" s="24">
        <f>+I107+I108</f>
        <v>301487.86</v>
      </c>
      <c r="J106" s="24">
        <f>+J107+J108</f>
        <v>580467.4600000001</v>
      </c>
      <c r="K106" s="46">
        <f>SUM(B106:J106)</f>
        <v>9226903.23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872726.4400000001</v>
      </c>
      <c r="C107" s="24">
        <f t="shared" si="23"/>
        <v>1257461.8699999999</v>
      </c>
      <c r="D107" s="24">
        <f t="shared" si="23"/>
        <v>1658441.03</v>
      </c>
      <c r="E107" s="24">
        <f t="shared" si="23"/>
        <v>796077.59</v>
      </c>
      <c r="F107" s="24">
        <f t="shared" si="23"/>
        <v>1201681.09</v>
      </c>
      <c r="G107" s="24">
        <f t="shared" si="23"/>
        <v>1690357.48</v>
      </c>
      <c r="H107" s="24">
        <f t="shared" si="23"/>
        <v>724993.61</v>
      </c>
      <c r="I107" s="24">
        <f t="shared" si="23"/>
        <v>301487.86</v>
      </c>
      <c r="J107" s="24">
        <f t="shared" si="23"/>
        <v>566590.6000000001</v>
      </c>
      <c r="K107" s="46">
        <f>SUM(B107:J107)</f>
        <v>9069817.57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17702.54</v>
      </c>
      <c r="C108" s="24">
        <f t="shared" si="24"/>
        <v>3412.5499999999993</v>
      </c>
      <c r="D108" s="24">
        <f t="shared" si="24"/>
        <v>25294.62</v>
      </c>
      <c r="E108" s="24">
        <f t="shared" si="24"/>
        <v>22949.55</v>
      </c>
      <c r="F108" s="24">
        <f t="shared" si="24"/>
        <v>23513.6</v>
      </c>
      <c r="G108" s="24">
        <f t="shared" si="24"/>
        <v>29945.84</v>
      </c>
      <c r="H108" s="24">
        <f t="shared" si="24"/>
        <v>20390.1</v>
      </c>
      <c r="I108" s="19">
        <f t="shared" si="24"/>
        <v>0</v>
      </c>
      <c r="J108" s="24">
        <f t="shared" si="24"/>
        <v>13876.86</v>
      </c>
      <c r="K108" s="46">
        <f>SUM(B108:J108)</f>
        <v>157085.65999999997</v>
      </c>
    </row>
    <row r="109" spans="1:13" ht="18.75" customHeight="1">
      <c r="A109" s="16" t="s">
        <v>84</v>
      </c>
      <c r="B109" s="19">
        <v>0</v>
      </c>
      <c r="C109" s="65">
        <v>-21556.59</v>
      </c>
      <c r="D109" s="19">
        <v>0</v>
      </c>
      <c r="E109" s="19">
        <v>0</v>
      </c>
      <c r="F109" s="19">
        <v>0</v>
      </c>
      <c r="G109" s="20">
        <v>0</v>
      </c>
      <c r="H109" s="19">
        <v>0</v>
      </c>
      <c r="I109" s="19">
        <v>0</v>
      </c>
      <c r="J109" s="19">
        <v>0</v>
      </c>
      <c r="K109" s="65">
        <f>SUM(B109:J109)</f>
        <v>-21556.59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9226903.23</v>
      </c>
      <c r="L114" s="52"/>
    </row>
    <row r="115" spans="1:11" ht="18.75" customHeight="1">
      <c r="A115" s="26" t="s">
        <v>70</v>
      </c>
      <c r="B115" s="27">
        <v>117329.87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117329.87</v>
      </c>
    </row>
    <row r="116" spans="1:11" ht="18.75" customHeight="1">
      <c r="A116" s="26" t="s">
        <v>71</v>
      </c>
      <c r="B116" s="27">
        <v>773099.12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773099.12</v>
      </c>
    </row>
    <row r="117" spans="1:11" ht="18.75" customHeight="1">
      <c r="A117" s="26" t="s">
        <v>72</v>
      </c>
      <c r="B117" s="38">
        <v>0</v>
      </c>
      <c r="C117" s="27">
        <f>+C106</f>
        <v>1260874.42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1260874.42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1567644.34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1567644.34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116091.32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116091.32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737124.42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737124.42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81902.72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81902.72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228012.83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228012.83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435510.04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435510.04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65858.2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65858.2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495813.61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495813.61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527393.53</v>
      </c>
      <c r="H126" s="38">
        <v>0</v>
      </c>
      <c r="I126" s="38">
        <v>0</v>
      </c>
      <c r="J126" s="38">
        <v>0</v>
      </c>
      <c r="K126" s="39">
        <f t="shared" si="25"/>
        <v>527393.53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47420.74</v>
      </c>
      <c r="H127" s="38">
        <v>0</v>
      </c>
      <c r="I127" s="38">
        <v>0</v>
      </c>
      <c r="J127" s="38">
        <v>0</v>
      </c>
      <c r="K127" s="39">
        <f t="shared" si="25"/>
        <v>47420.74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242576.53</v>
      </c>
      <c r="H128" s="38">
        <v>0</v>
      </c>
      <c r="I128" s="38">
        <v>0</v>
      </c>
      <c r="J128" s="38">
        <v>0</v>
      </c>
      <c r="K128" s="39">
        <f t="shared" si="25"/>
        <v>242576.53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213244.06</v>
      </c>
      <c r="H129" s="38">
        <v>0</v>
      </c>
      <c r="I129" s="38">
        <v>0</v>
      </c>
      <c r="J129" s="38">
        <v>0</v>
      </c>
      <c r="K129" s="39">
        <f t="shared" si="25"/>
        <v>213244.06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689668.46</v>
      </c>
      <c r="H130" s="38">
        <v>0</v>
      </c>
      <c r="I130" s="38">
        <v>0</v>
      </c>
      <c r="J130" s="38">
        <v>0</v>
      </c>
      <c r="K130" s="39">
        <f t="shared" si="25"/>
        <v>689668.46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259489.58</v>
      </c>
      <c r="I131" s="38">
        <v>0</v>
      </c>
      <c r="J131" s="38">
        <v>0</v>
      </c>
      <c r="K131" s="39">
        <f t="shared" si="25"/>
        <v>259489.58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485894.12</v>
      </c>
      <c r="I132" s="38">
        <v>0</v>
      </c>
      <c r="J132" s="38">
        <v>0</v>
      </c>
      <c r="K132" s="39">
        <f t="shared" si="25"/>
        <v>485894.12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301487.86</v>
      </c>
      <c r="J133" s="38"/>
      <c r="K133" s="39">
        <f t="shared" si="25"/>
        <v>301487.86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580467.46</v>
      </c>
      <c r="K134" s="42">
        <f t="shared" si="25"/>
        <v>580467.46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2017-12-22T21:18:36Z</dcterms:modified>
  <cp:category/>
  <cp:version/>
  <cp:contentType/>
  <cp:contentStatus/>
</cp:coreProperties>
</file>