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<sst xmlns="http://schemas.openxmlformats.org/spreadsheetml/2006/main" count="143" uniqueCount="143">
  <si>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</si>
  <si>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</si>
  <si>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</si>
  <si>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</si>
  <si>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</si>
  <si>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</si>
  <si>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</si>
  <si>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</si>
  <si>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</si>
  <si>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</si>
  <si>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</si>
  <si>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</si>
  <si>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</si>
  <si>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</si>
  <si>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</si>
  <si>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</si>
  <si>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</si>
  <si>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</si>
  <si>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</si>
  <si>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</si>
  <si>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</si>
  <si>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</si>
  <si>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</si>
  <si>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</si>
  <si>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</si>
  <si>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</si>
  <si>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</si>
  <si>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</si>
  <si>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</si>
  <si>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</si>
  <si>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</si>
  <si>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</si>
  <si>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</si>
  <si>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</si>
  <si>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</si>
  <si>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</si>
  <si>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</si>
  <si>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</si>
  <si>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</si>
  <si>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</si>
  <si>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</si>
  <si>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</si>
  <si>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</si>
  <si>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</si>
  <si>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</si>
  <si>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</si>
  <si>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</si>
  <si>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</si>
  <si>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</si>
  <si>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</si>
  <si>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</si>
  <si>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</si>
  <si>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</si>
  <si>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</si>
  <si>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</si>
  <si>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</si>
  <si>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</si>
  <si>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</si>
  <si>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</si>
  <si>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</si>
  <si>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</si>
  <si>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</si>
  <si>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</si>
  <si>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</si>
  <si>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</si>
  <si>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</si>
  <si>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</si>
  <si>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</si>
  <si>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</si>
  <si>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</si>
  <si>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</si>
  <si>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</si>
  <si>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</si>
  <si>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</si>
  <si>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</si>
  <si>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</si>
  <si>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</si>
  <si>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</si>
  <si>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</si>
  <si>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</si>
  <si>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</si>
  <si>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</si>
  <si>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</si>
  <si>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</si>
  <si>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</si>
  <si>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</si>
  <si>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</si>
  <si>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</si>
  <si>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</si>
  <si>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</si>
  <si>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</si>
  <si>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</si>
  <si>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</si>
  <si>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</si>
  <si>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</si>
  <si>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</si>
  <si>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</si>
  <si>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</si>
  <si>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</si>
  <si>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</si>
  <si>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</si>
  <si>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</si>
  <si>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</si>
  <si>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</si>
  <si>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</si>
  <si>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</si>
  <si>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</si>
  <si>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</si>
  <si>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</si>
  <si>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</si>
  <si>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</si>
  <si>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</si>
  <si>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</si>
  <si>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</si>
  <si>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</si>
  <si>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</si>
  <si>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</si>
  <si>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</si>
  <si>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</si>
  <si>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</si>
  <si>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</si>
  <si>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</si>
  <si>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</si>
  <si>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</si>
  <si>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</si>
  <si>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</si>
  <si>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</si>
  <si>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</si>
  <si>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</si>
  <si>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</si>
  <si>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</si>
  <si>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</si>
  <si>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</si>
  <si>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</si>
  <si>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</si>
  <si>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15/12/17 - VENCIMENTO 22/12/17</t>
  </si>
  <si>
    <t>6.3. Revisão de Remuneração pelo Transporte Coletivo ²</t>
  </si>
  <si>
    <t>6.4. Revisão de Remuneração pelo Serviço Atende ³</t>
  </si>
  <si>
    <t>Notas:</t>
  </si>
  <si>
    <t>(1) Ajuste de remuneração previsto contratualmente, período de 25/10 a 23/11/17, parcela 16/19.</t>
  </si>
  <si>
    <t>(2) Pagamento de combustível não fóssil de jun, jul e out/17.</t>
  </si>
  <si>
    <t>(3) Frota operacional e horas extras.</t>
  </si>
  <si>
    <t>(2) Ajuste dos valores da energia para tração (trólebus da Ambiental) de setembro/17.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</si>
</sst>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565045</v>
      </c>
      <c r="C7" s="9">
        <f t="shared" si="0"/>
        <v>736771</v>
      </c>
      <c r="D7" s="9">
        <f t="shared" si="0"/>
        <v>777413</v>
      </c>
      <c r="E7" s="9">
        <f t="shared" si="0"/>
        <v>509931</v>
      </c>
      <c r="F7" s="9">
        <f t="shared" si="0"/>
        <v>702792</v>
      </c>
      <c r="G7" s="9">
        <f t="shared" si="0"/>
        <v>1189921</v>
      </c>
      <c r="H7" s="9">
        <f t="shared" si="0"/>
        <v>530967</v>
      </c>
      <c r="I7" s="9">
        <f t="shared" si="0"/>
        <v>115111</v>
      </c>
      <c r="J7" s="9">
        <f t="shared" si="0"/>
        <v>310285</v>
      </c>
      <c r="K7" s="9">
        <f t="shared" si="0"/>
        <v>5438236</v>
      </c>
      <c r="L7" s="50"/>
    </row>
    <row r="8" spans="1:11" ht="17.25" customHeight="1">
      <c r="A8" s="10" t="s">
        <v>97</v>
      </c>
      <c r="B8" s="11">
        <f>B9+B12+B16</f>
        <v>280133</v>
      </c>
      <c r="C8" s="11">
        <f aca="true" t="shared" si="1" ref="C8:J8">C9+C12+C16</f>
        <v>375109</v>
      </c>
      <c r="D8" s="11">
        <f t="shared" si="1"/>
        <v>372960</v>
      </c>
      <c r="E8" s="11">
        <f t="shared" si="1"/>
        <v>259876</v>
      </c>
      <c r="F8" s="11">
        <f t="shared" si="1"/>
        <v>341435</v>
      </c>
      <c r="G8" s="11">
        <f t="shared" si="1"/>
        <v>575322</v>
      </c>
      <c r="H8" s="11">
        <f t="shared" si="1"/>
        <v>285873</v>
      </c>
      <c r="I8" s="11">
        <f t="shared" si="1"/>
        <v>53283</v>
      </c>
      <c r="J8" s="11">
        <f t="shared" si="1"/>
        <v>149337</v>
      </c>
      <c r="K8" s="11">
        <f>SUM(B8:J8)</f>
        <v>2693328</v>
      </c>
    </row>
    <row r="9" spans="1:11" ht="17.25" customHeight="1">
      <c r="A9" s="15" t="s">
        <v>16</v>
      </c>
      <c r="B9" s="13">
        <f>+B10+B11</f>
        <v>40575</v>
      </c>
      <c r="C9" s="13">
        <f aca="true" t="shared" si="2" ref="C9:J9">+C10+C11</f>
        <v>57717</v>
      </c>
      <c r="D9" s="13">
        <f t="shared" si="2"/>
        <v>53378</v>
      </c>
      <c r="E9" s="13">
        <f t="shared" si="2"/>
        <v>37999</v>
      </c>
      <c r="F9" s="13">
        <f t="shared" si="2"/>
        <v>42115</v>
      </c>
      <c r="G9" s="13">
        <f t="shared" si="2"/>
        <v>54718</v>
      </c>
      <c r="H9" s="13">
        <f t="shared" si="2"/>
        <v>48506</v>
      </c>
      <c r="I9" s="13">
        <f t="shared" si="2"/>
        <v>9129</v>
      </c>
      <c r="J9" s="13">
        <f t="shared" si="2"/>
        <v>19443</v>
      </c>
      <c r="K9" s="11">
        <f>SUM(B9:J9)</f>
        <v>363580</v>
      </c>
    </row>
    <row r="10" spans="1:11" ht="17.25" customHeight="1">
      <c r="A10" s="29" t="s">
        <v>17</v>
      </c>
      <c r="B10" s="13">
        <v>40575</v>
      </c>
      <c r="C10" s="13">
        <v>57717</v>
      </c>
      <c r="D10" s="13">
        <v>53378</v>
      </c>
      <c r="E10" s="13">
        <v>37999</v>
      </c>
      <c r="F10" s="13">
        <v>42115</v>
      </c>
      <c r="G10" s="13">
        <v>54718</v>
      </c>
      <c r="H10" s="13">
        <v>48506</v>
      </c>
      <c r="I10" s="13">
        <v>9129</v>
      </c>
      <c r="J10" s="13">
        <v>19443</v>
      </c>
      <c r="K10" s="11">
        <f>SUM(B10:J10)</f>
        <v>363580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226918</v>
      </c>
      <c r="C12" s="17">
        <f t="shared" si="3"/>
        <v>300469</v>
      </c>
      <c r="D12" s="17">
        <f t="shared" si="3"/>
        <v>303153</v>
      </c>
      <c r="E12" s="17">
        <f t="shared" si="3"/>
        <v>210610</v>
      </c>
      <c r="F12" s="17">
        <f t="shared" si="3"/>
        <v>281460</v>
      </c>
      <c r="G12" s="17">
        <f t="shared" si="3"/>
        <v>489320</v>
      </c>
      <c r="H12" s="17">
        <f t="shared" si="3"/>
        <v>225305</v>
      </c>
      <c r="I12" s="17">
        <f t="shared" si="3"/>
        <v>41497</v>
      </c>
      <c r="J12" s="17">
        <f t="shared" si="3"/>
        <v>122981</v>
      </c>
      <c r="K12" s="11">
        <f aca="true" t="shared" si="4" ref="K12:K27">SUM(B12:J12)</f>
        <v>2201713</v>
      </c>
    </row>
    <row r="13" spans="1:13" ht="17.25" customHeight="1">
      <c r="A13" s="14" t="s">
        <v>19</v>
      </c>
      <c r="B13" s="13">
        <v>112239</v>
      </c>
      <c r="C13" s="13">
        <v>159010</v>
      </c>
      <c r="D13" s="13">
        <v>165335</v>
      </c>
      <c r="E13" s="13">
        <v>111072</v>
      </c>
      <c r="F13" s="13">
        <v>146109</v>
      </c>
      <c r="G13" s="13">
        <v>238769</v>
      </c>
      <c r="H13" s="13">
        <v>107964</v>
      </c>
      <c r="I13" s="13">
        <v>24351</v>
      </c>
      <c r="J13" s="13">
        <v>66609</v>
      </c>
      <c r="K13" s="11">
        <f t="shared" si="4"/>
        <v>1131458</v>
      </c>
      <c r="L13" s="50"/>
      <c r="M13" s="51"/>
    </row>
    <row r="14" spans="1:12" ht="17.25" customHeight="1">
      <c r="A14" s="14" t="s">
        <v>20</v>
      </c>
      <c r="B14" s="13">
        <v>108327</v>
      </c>
      <c r="C14" s="13">
        <v>132335</v>
      </c>
      <c r="D14" s="13">
        <v>131333</v>
      </c>
      <c r="E14" s="13">
        <v>93486</v>
      </c>
      <c r="F14" s="13">
        <v>129122</v>
      </c>
      <c r="G14" s="13">
        <v>240065</v>
      </c>
      <c r="H14" s="13">
        <v>107662</v>
      </c>
      <c r="I14" s="13">
        <v>15773</v>
      </c>
      <c r="J14" s="13">
        <v>54338</v>
      </c>
      <c r="K14" s="11">
        <f t="shared" si="4"/>
        <v>1012441</v>
      </c>
      <c r="L14" s="50"/>
    </row>
    <row r="15" spans="1:11" ht="17.25" customHeight="1">
      <c r="A15" s="14" t="s">
        <v>21</v>
      </c>
      <c r="B15" s="13">
        <v>6352</v>
      </c>
      <c r="C15" s="13">
        <v>9124</v>
      </c>
      <c r="D15" s="13">
        <v>6485</v>
      </c>
      <c r="E15" s="13">
        <v>6052</v>
      </c>
      <c r="F15" s="13">
        <v>6229</v>
      </c>
      <c r="G15" s="13">
        <v>10486</v>
      </c>
      <c r="H15" s="13">
        <v>9679</v>
      </c>
      <c r="I15" s="13">
        <v>1373</v>
      </c>
      <c r="J15" s="13">
        <v>2034</v>
      </c>
      <c r="K15" s="11">
        <f t="shared" si="4"/>
        <v>57814</v>
      </c>
    </row>
    <row r="16" spans="1:11" ht="17.25" customHeight="1">
      <c r="A16" s="15" t="s">
        <v>93</v>
      </c>
      <c r="B16" s="13">
        <f>B17+B18+B19</f>
        <v>12640</v>
      </c>
      <c r="C16" s="13">
        <f aca="true" t="shared" si="5" ref="C16:J16">C17+C18+C19</f>
        <v>16923</v>
      </c>
      <c r="D16" s="13">
        <f t="shared" si="5"/>
        <v>16429</v>
      </c>
      <c r="E16" s="13">
        <f t="shared" si="5"/>
        <v>11267</v>
      </c>
      <c r="F16" s="13">
        <f t="shared" si="5"/>
        <v>17860</v>
      </c>
      <c r="G16" s="13">
        <f t="shared" si="5"/>
        <v>31284</v>
      </c>
      <c r="H16" s="13">
        <f t="shared" si="5"/>
        <v>12062</v>
      </c>
      <c r="I16" s="13">
        <f t="shared" si="5"/>
        <v>2657</v>
      </c>
      <c r="J16" s="13">
        <f t="shared" si="5"/>
        <v>6913</v>
      </c>
      <c r="K16" s="11">
        <f t="shared" si="4"/>
        <v>128035</v>
      </c>
    </row>
    <row r="17" spans="1:11" ht="17.25" customHeight="1">
      <c r="A17" s="14" t="s">
        <v>94</v>
      </c>
      <c r="B17" s="13">
        <v>12574</v>
      </c>
      <c r="C17" s="13">
        <v>16827</v>
      </c>
      <c r="D17" s="13">
        <v>16352</v>
      </c>
      <c r="E17" s="13">
        <v>11207</v>
      </c>
      <c r="F17" s="13">
        <v>17776</v>
      </c>
      <c r="G17" s="13">
        <v>31105</v>
      </c>
      <c r="H17" s="13">
        <v>11976</v>
      </c>
      <c r="I17" s="13">
        <v>2642</v>
      </c>
      <c r="J17" s="13">
        <v>6878</v>
      </c>
      <c r="K17" s="11">
        <f t="shared" si="4"/>
        <v>127337</v>
      </c>
    </row>
    <row r="18" spans="1:11" ht="17.25" customHeight="1">
      <c r="A18" s="14" t="s">
        <v>95</v>
      </c>
      <c r="B18" s="13">
        <v>60</v>
      </c>
      <c r="C18" s="13">
        <v>92</v>
      </c>
      <c r="D18" s="13">
        <v>73</v>
      </c>
      <c r="E18" s="13">
        <v>49</v>
      </c>
      <c r="F18" s="13">
        <v>66</v>
      </c>
      <c r="G18" s="13">
        <v>165</v>
      </c>
      <c r="H18" s="13">
        <v>71</v>
      </c>
      <c r="I18" s="13">
        <v>14</v>
      </c>
      <c r="J18" s="13">
        <v>32</v>
      </c>
      <c r="K18" s="11">
        <f t="shared" si="4"/>
        <v>622</v>
      </c>
    </row>
    <row r="19" spans="1:11" ht="17.25" customHeight="1">
      <c r="A19" s="14" t="s">
        <v>96</v>
      </c>
      <c r="B19" s="13">
        <v>6</v>
      </c>
      <c r="C19" s="13">
        <v>4</v>
      </c>
      <c r="D19" s="13">
        <v>4</v>
      </c>
      <c r="E19" s="13">
        <v>11</v>
      </c>
      <c r="F19" s="13">
        <v>18</v>
      </c>
      <c r="G19" s="13">
        <v>14</v>
      </c>
      <c r="H19" s="13">
        <v>15</v>
      </c>
      <c r="I19" s="13">
        <v>1</v>
      </c>
      <c r="J19" s="13">
        <v>3</v>
      </c>
      <c r="K19" s="11">
        <f t="shared" si="4"/>
        <v>76</v>
      </c>
    </row>
    <row r="20" spans="1:11" ht="17.25" customHeight="1">
      <c r="A20" s="16" t="s">
        <v>22</v>
      </c>
      <c r="B20" s="11">
        <f>+B21+B22+B23</f>
        <v>163997</v>
      </c>
      <c r="C20" s="11">
        <f aca="true" t="shared" si="6" ref="C20:J20">+C21+C22+C23</f>
        <v>190404</v>
      </c>
      <c r="D20" s="11">
        <f t="shared" si="6"/>
        <v>218660</v>
      </c>
      <c r="E20" s="11">
        <f t="shared" si="6"/>
        <v>134866</v>
      </c>
      <c r="F20" s="11">
        <f t="shared" si="6"/>
        <v>218686</v>
      </c>
      <c r="G20" s="11">
        <f t="shared" si="6"/>
        <v>410685</v>
      </c>
      <c r="H20" s="11">
        <f t="shared" si="6"/>
        <v>138181</v>
      </c>
      <c r="I20" s="11">
        <f t="shared" si="6"/>
        <v>32393</v>
      </c>
      <c r="J20" s="11">
        <f t="shared" si="6"/>
        <v>83112</v>
      </c>
      <c r="K20" s="11">
        <f t="shared" si="4"/>
        <v>1590984</v>
      </c>
    </row>
    <row r="21" spans="1:12" ht="17.25" customHeight="1">
      <c r="A21" s="12" t="s">
        <v>23</v>
      </c>
      <c r="B21" s="13">
        <v>89109</v>
      </c>
      <c r="C21" s="13">
        <v>113423</v>
      </c>
      <c r="D21" s="13">
        <v>133285</v>
      </c>
      <c r="E21" s="13">
        <v>79961</v>
      </c>
      <c r="F21" s="13">
        <v>126031</v>
      </c>
      <c r="G21" s="13">
        <v>218361</v>
      </c>
      <c r="H21" s="13">
        <v>77425</v>
      </c>
      <c r="I21" s="13">
        <v>20577</v>
      </c>
      <c r="J21" s="13">
        <v>49603</v>
      </c>
      <c r="K21" s="11">
        <f t="shared" si="4"/>
        <v>907775</v>
      </c>
      <c r="L21" s="50"/>
    </row>
    <row r="22" spans="1:12" ht="17.25" customHeight="1">
      <c r="A22" s="12" t="s">
        <v>24</v>
      </c>
      <c r="B22" s="13">
        <v>71788</v>
      </c>
      <c r="C22" s="13">
        <v>73166</v>
      </c>
      <c r="D22" s="13">
        <v>82230</v>
      </c>
      <c r="E22" s="13">
        <v>52644</v>
      </c>
      <c r="F22" s="13">
        <v>89690</v>
      </c>
      <c r="G22" s="13">
        <v>186681</v>
      </c>
      <c r="H22" s="13">
        <v>57312</v>
      </c>
      <c r="I22" s="13">
        <v>11207</v>
      </c>
      <c r="J22" s="13">
        <v>32504</v>
      </c>
      <c r="K22" s="11">
        <f t="shared" si="4"/>
        <v>657222</v>
      </c>
      <c r="L22" s="50"/>
    </row>
    <row r="23" spans="1:11" ht="17.25" customHeight="1">
      <c r="A23" s="12" t="s">
        <v>25</v>
      </c>
      <c r="B23" s="13">
        <v>3100</v>
      </c>
      <c r="C23" s="13">
        <v>3815</v>
      </c>
      <c r="D23" s="13">
        <v>3145</v>
      </c>
      <c r="E23" s="13">
        <v>2261</v>
      </c>
      <c r="F23" s="13">
        <v>2965</v>
      </c>
      <c r="G23" s="13">
        <v>5643</v>
      </c>
      <c r="H23" s="13">
        <v>3444</v>
      </c>
      <c r="I23" s="13">
        <v>609</v>
      </c>
      <c r="J23" s="13">
        <v>1005</v>
      </c>
      <c r="K23" s="11">
        <f t="shared" si="4"/>
        <v>25987</v>
      </c>
    </row>
    <row r="24" spans="1:11" ht="17.25" customHeight="1">
      <c r="A24" s="16" t="s">
        <v>26</v>
      </c>
      <c r="B24" s="13">
        <f>+B25+B26</f>
        <v>120915</v>
      </c>
      <c r="C24" s="13">
        <f aca="true" t="shared" si="7" ref="C24:J24">+C25+C26</f>
        <v>171258</v>
      </c>
      <c r="D24" s="13">
        <f t="shared" si="7"/>
        <v>185793</v>
      </c>
      <c r="E24" s="13">
        <f t="shared" si="7"/>
        <v>115189</v>
      </c>
      <c r="F24" s="13">
        <f t="shared" si="7"/>
        <v>142671</v>
      </c>
      <c r="G24" s="13">
        <f t="shared" si="7"/>
        <v>203914</v>
      </c>
      <c r="H24" s="13">
        <f t="shared" si="7"/>
        <v>101049</v>
      </c>
      <c r="I24" s="13">
        <f t="shared" si="7"/>
        <v>29435</v>
      </c>
      <c r="J24" s="13">
        <f t="shared" si="7"/>
        <v>77836</v>
      </c>
      <c r="K24" s="11">
        <f t="shared" si="4"/>
        <v>1148060</v>
      </c>
    </row>
    <row r="25" spans="1:12" ht="17.25" customHeight="1">
      <c r="A25" s="12" t="s">
        <v>114</v>
      </c>
      <c r="B25" s="13">
        <v>65806</v>
      </c>
      <c r="C25" s="13">
        <v>101595</v>
      </c>
      <c r="D25" s="13">
        <v>116418</v>
      </c>
      <c r="E25" s="13">
        <v>72494</v>
      </c>
      <c r="F25" s="13">
        <v>82534</v>
      </c>
      <c r="G25" s="13">
        <v>112677</v>
      </c>
      <c r="H25" s="13">
        <v>57699</v>
      </c>
      <c r="I25" s="13">
        <v>20576</v>
      </c>
      <c r="J25" s="13">
        <v>47895</v>
      </c>
      <c r="K25" s="11">
        <f t="shared" si="4"/>
        <v>677694</v>
      </c>
      <c r="L25" s="50"/>
    </row>
    <row r="26" spans="1:12" ht="17.25" customHeight="1">
      <c r="A26" s="12" t="s">
        <v>115</v>
      </c>
      <c r="B26" s="13">
        <v>55109</v>
      </c>
      <c r="C26" s="13">
        <v>69663</v>
      </c>
      <c r="D26" s="13">
        <v>69375</v>
      </c>
      <c r="E26" s="13">
        <v>42695</v>
      </c>
      <c r="F26" s="13">
        <v>60137</v>
      </c>
      <c r="G26" s="13">
        <v>91237</v>
      </c>
      <c r="H26" s="13">
        <v>43350</v>
      </c>
      <c r="I26" s="13">
        <v>8859</v>
      </c>
      <c r="J26" s="13">
        <v>29941</v>
      </c>
      <c r="K26" s="11">
        <f t="shared" si="4"/>
        <v>470366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5864</v>
      </c>
      <c r="I27" s="11">
        <v>0</v>
      </c>
      <c r="J27" s="11">
        <v>0</v>
      </c>
      <c r="K27" s="11">
        <f t="shared" si="4"/>
        <v>5864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15090.67</v>
      </c>
      <c r="I35" s="19">
        <v>0</v>
      </c>
      <c r="J35" s="19">
        <v>0</v>
      </c>
      <c r="K35" s="23">
        <f>SUM(B35:J35)</f>
        <v>15090.67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1635167.2</v>
      </c>
      <c r="C47" s="22">
        <f aca="true" t="shared" si="12" ref="C47:H47">+C48+C57</f>
        <v>2384723.9000000004</v>
      </c>
      <c r="D47" s="22">
        <f t="shared" si="12"/>
        <v>2828423.64</v>
      </c>
      <c r="E47" s="22">
        <f t="shared" si="12"/>
        <v>1586385.84</v>
      </c>
      <c r="F47" s="22">
        <f t="shared" si="12"/>
        <v>2156497.9</v>
      </c>
      <c r="G47" s="22">
        <f t="shared" si="12"/>
        <v>3077267.1</v>
      </c>
      <c r="H47" s="22">
        <f t="shared" si="12"/>
        <v>1594557.4400000002</v>
      </c>
      <c r="I47" s="22">
        <f>+I48+I57</f>
        <v>599619.9</v>
      </c>
      <c r="J47" s="22">
        <f>+J48+J57</f>
        <v>973571.35</v>
      </c>
      <c r="K47" s="22">
        <f>SUM(B47:J47)</f>
        <v>16836214.27</v>
      </c>
    </row>
    <row r="48" spans="1:11" ht="17.25" customHeight="1">
      <c r="A48" s="16" t="s">
        <v>107</v>
      </c>
      <c r="B48" s="23">
        <f>SUM(B49:B56)</f>
        <v>1617464.66</v>
      </c>
      <c r="C48" s="23">
        <f aca="true" t="shared" si="13" ref="C48:J48">SUM(C49:C56)</f>
        <v>2359754.7600000002</v>
      </c>
      <c r="D48" s="23">
        <f t="shared" si="13"/>
        <v>2803129.02</v>
      </c>
      <c r="E48" s="23">
        <f t="shared" si="13"/>
        <v>1563436.29</v>
      </c>
      <c r="F48" s="23">
        <f t="shared" si="13"/>
        <v>2132984.3</v>
      </c>
      <c r="G48" s="23">
        <f t="shared" si="13"/>
        <v>3047321.2600000002</v>
      </c>
      <c r="H48" s="23">
        <f t="shared" si="13"/>
        <v>1574167.34</v>
      </c>
      <c r="I48" s="23">
        <f t="shared" si="13"/>
        <v>599619.9</v>
      </c>
      <c r="J48" s="23">
        <f t="shared" si="13"/>
        <v>959694.49</v>
      </c>
      <c r="K48" s="23">
        <f aca="true" t="shared" si="14" ref="K48:K57">SUM(B48:J48)</f>
        <v>16657572.02</v>
      </c>
    </row>
    <row r="49" spans="1:11" ht="17.25" customHeight="1">
      <c r="A49" s="34" t="s">
        <v>43</v>
      </c>
      <c r="B49" s="23">
        <f aca="true" t="shared" si="15" ref="B49:H49">ROUND(B30*B7,2)</f>
        <v>1616085.2</v>
      </c>
      <c r="C49" s="23">
        <f t="shared" si="15"/>
        <v>2352362.45</v>
      </c>
      <c r="D49" s="23">
        <f t="shared" si="15"/>
        <v>2800630.33</v>
      </c>
      <c r="E49" s="23">
        <f t="shared" si="15"/>
        <v>1562326.6</v>
      </c>
      <c r="F49" s="23">
        <f t="shared" si="15"/>
        <v>2131005.9</v>
      </c>
      <c r="G49" s="23">
        <f t="shared" si="15"/>
        <v>3044531.87</v>
      </c>
      <c r="H49" s="23">
        <f t="shared" si="15"/>
        <v>1557804.08</v>
      </c>
      <c r="I49" s="23">
        <f>ROUND(I30*I7,2)</f>
        <v>598554.18</v>
      </c>
      <c r="J49" s="23">
        <f>ROUND(J30*J7,2)</f>
        <v>957477.45</v>
      </c>
      <c r="K49" s="23">
        <f t="shared" si="14"/>
        <v>16620778.06</v>
      </c>
    </row>
    <row r="50" spans="1:11" ht="17.25" customHeight="1">
      <c r="A50" s="34" t="s">
        <v>44</v>
      </c>
      <c r="B50" s="19">
        <v>0</v>
      </c>
      <c r="C50" s="23">
        <f>ROUND(C31*C7,2)</f>
        <v>5228.77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5228.77</v>
      </c>
    </row>
    <row r="51" spans="1:11" ht="17.25" customHeight="1">
      <c r="A51" s="64" t="s">
        <v>103</v>
      </c>
      <c r="B51" s="65">
        <f aca="true" t="shared" si="16" ref="B51:H51">ROUND(B32*B7,2)</f>
        <v>-2712.22</v>
      </c>
      <c r="C51" s="65">
        <f t="shared" si="16"/>
        <v>-3610.18</v>
      </c>
      <c r="D51" s="65">
        <f t="shared" si="16"/>
        <v>-3887.07</v>
      </c>
      <c r="E51" s="65">
        <f t="shared" si="16"/>
        <v>-2335.71</v>
      </c>
      <c r="F51" s="65">
        <f t="shared" si="16"/>
        <v>-3303.12</v>
      </c>
      <c r="G51" s="65">
        <f t="shared" si="16"/>
        <v>-4640.69</v>
      </c>
      <c r="H51" s="65">
        <f t="shared" si="16"/>
        <v>-2442.45</v>
      </c>
      <c r="I51" s="19">
        <v>0</v>
      </c>
      <c r="J51" s="19">
        <v>0</v>
      </c>
      <c r="K51" s="65">
        <f>SUM(B51:J51)</f>
        <v>-22931.44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15090.67</v>
      </c>
      <c r="I53" s="31">
        <f>+I35</f>
        <v>0</v>
      </c>
      <c r="J53" s="31">
        <f>+J35</f>
        <v>0</v>
      </c>
      <c r="K53" s="23">
        <f t="shared" si="14"/>
        <v>15090.67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-276864.2</v>
      </c>
      <c r="C61" s="35">
        <f t="shared" si="17"/>
        <v>-409919.54</v>
      </c>
      <c r="D61" s="35">
        <f t="shared" si="17"/>
        <v>-306306.9</v>
      </c>
      <c r="E61" s="35">
        <f t="shared" si="17"/>
        <v>-268888.11000000004</v>
      </c>
      <c r="F61" s="35">
        <f t="shared" si="17"/>
        <v>-348401.25999999995</v>
      </c>
      <c r="G61" s="35">
        <f t="shared" si="17"/>
        <v>-330555.35000000003</v>
      </c>
      <c r="H61" s="35">
        <f t="shared" si="17"/>
        <v>-195825.63</v>
      </c>
      <c r="I61" s="35">
        <f t="shared" si="17"/>
        <v>-187321.25</v>
      </c>
      <c r="J61" s="35">
        <f t="shared" si="17"/>
        <v>-114873.36</v>
      </c>
      <c r="K61" s="35">
        <f>SUM(B61:J61)</f>
        <v>-2438955.6</v>
      </c>
    </row>
    <row r="62" spans="1:11" ht="18.75" customHeight="1">
      <c r="A62" s="16" t="s">
        <v>74</v>
      </c>
      <c r="B62" s="35">
        <f aca="true" t="shared" si="18" ref="B62:J62">B63+B64+B65+B66+B67+B68</f>
        <v>-228634.26</v>
      </c>
      <c r="C62" s="35">
        <f t="shared" si="18"/>
        <v>-222901.31000000003</v>
      </c>
      <c r="D62" s="35">
        <f t="shared" si="18"/>
        <v>-224717.03999999998</v>
      </c>
      <c r="E62" s="35">
        <f t="shared" si="18"/>
        <v>-258597.16999999998</v>
      </c>
      <c r="F62" s="35">
        <f t="shared" si="18"/>
        <v>-257920.83999999997</v>
      </c>
      <c r="G62" s="35">
        <f t="shared" si="18"/>
        <v>-283159.36</v>
      </c>
      <c r="H62" s="35">
        <f t="shared" si="18"/>
        <v>-184322.8</v>
      </c>
      <c r="I62" s="35">
        <f t="shared" si="18"/>
        <v>-34690.2</v>
      </c>
      <c r="J62" s="35">
        <f t="shared" si="18"/>
        <v>-73883.4</v>
      </c>
      <c r="K62" s="35">
        <f aca="true" t="shared" si="19" ref="K62:K91">SUM(B62:J62)</f>
        <v>-1768826.38</v>
      </c>
    </row>
    <row r="63" spans="1:11" ht="18.75" customHeight="1">
      <c r="A63" s="12" t="s">
        <v>75</v>
      </c>
      <c r="B63" s="35">
        <f>-ROUND(B9*$D$3,2)</f>
        <v>-154185</v>
      </c>
      <c r="C63" s="35">
        <f aca="true" t="shared" si="20" ref="C63:J63">-ROUND(C9*$D$3,2)</f>
        <v>-219324.6</v>
      </c>
      <c r="D63" s="35">
        <f t="shared" si="20"/>
        <v>-202836.4</v>
      </c>
      <c r="E63" s="35">
        <f t="shared" si="20"/>
        <v>-144396.2</v>
      </c>
      <c r="F63" s="35">
        <f t="shared" si="20"/>
        <v>-160037</v>
      </c>
      <c r="G63" s="35">
        <f t="shared" si="20"/>
        <v>-207928.4</v>
      </c>
      <c r="H63" s="35">
        <f t="shared" si="20"/>
        <v>-184322.8</v>
      </c>
      <c r="I63" s="35">
        <f t="shared" si="20"/>
        <v>-34690.2</v>
      </c>
      <c r="J63" s="35">
        <f t="shared" si="20"/>
        <v>-73883.4</v>
      </c>
      <c r="K63" s="35">
        <f t="shared" si="19"/>
        <v>-1381603.9999999998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-946.2</v>
      </c>
      <c r="C65" s="35">
        <v>-281.2</v>
      </c>
      <c r="D65" s="35">
        <v>-220.4</v>
      </c>
      <c r="E65" s="35">
        <v>-554.8</v>
      </c>
      <c r="F65" s="35">
        <v>-478.8</v>
      </c>
      <c r="G65" s="35">
        <v>-281.2</v>
      </c>
      <c r="H65" s="19">
        <v>0</v>
      </c>
      <c r="I65" s="19">
        <v>0</v>
      </c>
      <c r="J65" s="19">
        <v>0</v>
      </c>
      <c r="K65" s="35">
        <f t="shared" si="19"/>
        <v>-2762.6</v>
      </c>
    </row>
    <row r="66" spans="1:11" ht="18.75" customHeight="1">
      <c r="A66" s="12" t="s">
        <v>104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-73503.06</v>
      </c>
      <c r="C67" s="35">
        <v>-3295.51</v>
      </c>
      <c r="D67" s="35">
        <v>-21660.24</v>
      </c>
      <c r="E67" s="35">
        <v>-113646.17</v>
      </c>
      <c r="F67" s="35">
        <v>-97405.04</v>
      </c>
      <c r="G67" s="35">
        <v>-74949.76</v>
      </c>
      <c r="H67" s="19">
        <v>0</v>
      </c>
      <c r="I67" s="19">
        <v>0</v>
      </c>
      <c r="J67" s="19">
        <v>0</v>
      </c>
      <c r="K67" s="35">
        <f t="shared" si="19"/>
        <v>-384459.77999999997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-67714.54000000001</v>
      </c>
      <c r="C69" s="65">
        <f>SUM(C70:C102)</f>
        <v>-175971.28999999998</v>
      </c>
      <c r="D69" s="65">
        <f>SUM(D70:D102)</f>
        <v>-147963.22</v>
      </c>
      <c r="E69" s="65">
        <f aca="true" t="shared" si="21" ref="E69:J69">SUM(E70:E102)</f>
        <v>-61082.100000000006</v>
      </c>
      <c r="F69" s="65">
        <f t="shared" si="21"/>
        <v>-150249.15999999997</v>
      </c>
      <c r="G69" s="65">
        <f t="shared" si="21"/>
        <v>-130116.92000000001</v>
      </c>
      <c r="H69" s="65">
        <f t="shared" si="21"/>
        <v>-54356.259999999995</v>
      </c>
      <c r="I69" s="65">
        <f t="shared" si="21"/>
        <v>-90731.55</v>
      </c>
      <c r="J69" s="65">
        <f t="shared" si="21"/>
        <v>-37068.22</v>
      </c>
      <c r="K69" s="65">
        <f t="shared" si="19"/>
        <v>-915253.2600000001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-15748.79</v>
      </c>
      <c r="C76" s="35">
        <v>-100411.81</v>
      </c>
      <c r="D76" s="35">
        <v>-64530.76</v>
      </c>
      <c r="E76" s="35">
        <v>-11260.95</v>
      </c>
      <c r="F76" s="35">
        <v>-80764.62</v>
      </c>
      <c r="G76" s="35">
        <v>-29513.43</v>
      </c>
      <c r="H76" s="35">
        <v>-5030.95</v>
      </c>
      <c r="I76" s="35">
        <v>-10682.07</v>
      </c>
      <c r="J76" s="35">
        <v>-5601.63</v>
      </c>
      <c r="K76" s="65">
        <f t="shared" si="19"/>
        <v>-323545.01000000007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117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136</v>
      </c>
      <c r="B103" s="35">
        <v>16514.96</v>
      </c>
      <c r="C103" s="35">
        <v>35420</v>
      </c>
      <c r="D103" s="35">
        <v>60238.85</v>
      </c>
      <c r="E103" s="35">
        <v>44598.98</v>
      </c>
      <c r="F103" s="35">
        <v>61227.55</v>
      </c>
      <c r="G103" s="35">
        <v>101337.13</v>
      </c>
      <c r="H103" s="35">
        <v>32704.61</v>
      </c>
      <c r="I103" s="35">
        <v>-61899.5</v>
      </c>
      <c r="J103" s="19">
        <v>0</v>
      </c>
      <c r="K103" s="35">
        <f>SUM(B103:J103)</f>
        <v>290142.58</v>
      </c>
      <c r="L103" s="53"/>
    </row>
    <row r="104" spans="1:12" ht="18.75" customHeight="1">
      <c r="A104" s="16" t="s">
        <v>137</v>
      </c>
      <c r="B104" s="35">
        <v>2969.64</v>
      </c>
      <c r="C104" s="35">
        <v>-46466.94</v>
      </c>
      <c r="D104" s="35">
        <v>6134.51</v>
      </c>
      <c r="E104" s="35">
        <v>6192.18</v>
      </c>
      <c r="F104" s="35">
        <v>-1458.81</v>
      </c>
      <c r="G104" s="35">
        <v>-18616.2</v>
      </c>
      <c r="H104" s="35">
        <v>10148.82</v>
      </c>
      <c r="I104" s="19">
        <v>0</v>
      </c>
      <c r="J104" s="35">
        <v>-3921.74</v>
      </c>
      <c r="K104" s="35">
        <f>SUM(B104:J104)</f>
        <v>-45018.54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1358302.9999999998</v>
      </c>
      <c r="C106" s="24">
        <f>+C107+C108</f>
        <v>1996360.9500000002</v>
      </c>
      <c r="D106" s="24">
        <f t="shared" si="22"/>
        <v>2522116.7399999998</v>
      </c>
      <c r="E106" s="24">
        <f t="shared" si="22"/>
        <v>1317497.73</v>
      </c>
      <c r="F106" s="24">
        <f t="shared" si="22"/>
        <v>1808096.6400000001</v>
      </c>
      <c r="G106" s="24">
        <f t="shared" si="22"/>
        <v>2746711.7500000005</v>
      </c>
      <c r="H106" s="24">
        <f t="shared" si="22"/>
        <v>1398731.81</v>
      </c>
      <c r="I106" s="24">
        <f>+I107+I108</f>
        <v>412298.6500000001</v>
      </c>
      <c r="J106" s="24">
        <f>+J107+J108</f>
        <v>858697.99</v>
      </c>
      <c r="K106" s="46">
        <f>SUM(B106:J106)</f>
        <v>14418815.260000002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1337630.8199999998</v>
      </c>
      <c r="C107" s="24">
        <f>IF(C108=0,+C48+C62+C69+C103-C71,+C48+C62+C69+C103)</f>
        <v>1996360.9500000002</v>
      </c>
      <c r="D107" s="24">
        <f t="shared" si="23"/>
        <v>2490687.61</v>
      </c>
      <c r="E107" s="24">
        <f t="shared" si="23"/>
        <v>1288356</v>
      </c>
      <c r="F107" s="24">
        <f t="shared" si="23"/>
        <v>1786041.85</v>
      </c>
      <c r="G107" s="24">
        <f t="shared" si="23"/>
        <v>2735382.1100000003</v>
      </c>
      <c r="H107" s="24">
        <f t="shared" si="23"/>
        <v>1368192.8900000001</v>
      </c>
      <c r="I107" s="24">
        <f t="shared" si="23"/>
        <v>412298.6500000001</v>
      </c>
      <c r="J107" s="24">
        <f t="shared" si="23"/>
        <v>848742.87</v>
      </c>
      <c r="K107" s="46">
        <f>SUM(B107:J107)</f>
        <v>14263693.75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20672.18</v>
      </c>
      <c r="C108" s="24">
        <f>IF(+C57+C104+C109&lt;0,0,(C57+C104+C109))</f>
        <v>0</v>
      </c>
      <c r="D108" s="24">
        <f t="shared" si="24"/>
        <v>31429.129999999997</v>
      </c>
      <c r="E108" s="24">
        <f t="shared" si="24"/>
        <v>29141.73</v>
      </c>
      <c r="F108" s="24">
        <f t="shared" si="24"/>
        <v>22054.789999999997</v>
      </c>
      <c r="G108" s="24">
        <f t="shared" si="24"/>
        <v>11329.64</v>
      </c>
      <c r="H108" s="24">
        <f t="shared" si="24"/>
        <v>30538.92</v>
      </c>
      <c r="I108" s="19">
        <f t="shared" si="24"/>
        <v>0</v>
      </c>
      <c r="J108" s="24">
        <f t="shared" si="24"/>
        <v>9955.12</v>
      </c>
      <c r="K108" s="46">
        <f>SUM(B108:J108)</f>
        <v>155121.50999999998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65">
        <f>IF(C104+C57+C109&lt;0,C104+C57+C71+C109,0)</f>
        <v>-21556.590000000004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>
        <f>SUM(B110:J110)</f>
        <v>-21556.590000000004</v>
      </c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14418815.310000002</v>
      </c>
      <c r="L114" s="52"/>
    </row>
    <row r="115" spans="1:11" ht="18.75" customHeight="1">
      <c r="A115" s="26" t="s">
        <v>70</v>
      </c>
      <c r="B115" s="27">
        <v>186651.73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186651.73</v>
      </c>
    </row>
    <row r="116" spans="1:11" ht="18.75" customHeight="1">
      <c r="A116" s="26" t="s">
        <v>71</v>
      </c>
      <c r="B116" s="27">
        <v>1171651.28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1171651.28</v>
      </c>
    </row>
    <row r="117" spans="1:11" ht="18.75" customHeight="1">
      <c r="A117" s="26" t="s">
        <v>72</v>
      </c>
      <c r="B117" s="38">
        <v>0</v>
      </c>
      <c r="C117" s="27">
        <f>+C106</f>
        <v>1996360.9500000002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1996360.9500000002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2347768.17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2347768.17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174348.58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174348.58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1185747.9500000002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1185747.9500000002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131749.78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131749.78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328894.32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328894.32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637431.7100000001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637431.7100000001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130112.23999999999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130112.23999999999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711658.38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711658.38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801284.94</v>
      </c>
      <c r="H126" s="38">
        <v>0</v>
      </c>
      <c r="I126" s="38">
        <v>0</v>
      </c>
      <c r="J126" s="38">
        <v>0</v>
      </c>
      <c r="K126" s="39">
        <f t="shared" si="25"/>
        <v>801284.94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61026.13</v>
      </c>
      <c r="H127" s="38">
        <v>0</v>
      </c>
      <c r="I127" s="38">
        <v>0</v>
      </c>
      <c r="J127" s="38">
        <v>0</v>
      </c>
      <c r="K127" s="39">
        <f t="shared" si="25"/>
        <v>61026.13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384208.79</v>
      </c>
      <c r="H128" s="38">
        <v>0</v>
      </c>
      <c r="I128" s="38">
        <v>0</v>
      </c>
      <c r="J128" s="38">
        <v>0</v>
      </c>
      <c r="K128" s="39">
        <f t="shared" si="25"/>
        <v>384208.79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374026.66</v>
      </c>
      <c r="H129" s="38">
        <v>0</v>
      </c>
      <c r="I129" s="38">
        <v>0</v>
      </c>
      <c r="J129" s="38">
        <v>0</v>
      </c>
      <c r="K129" s="39">
        <f t="shared" si="25"/>
        <v>374026.66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1126165.24</v>
      </c>
      <c r="H130" s="38">
        <v>0</v>
      </c>
      <c r="I130" s="38">
        <v>0</v>
      </c>
      <c r="J130" s="38">
        <v>0</v>
      </c>
      <c r="K130" s="39">
        <f t="shared" si="25"/>
        <v>1126165.24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495518.06</v>
      </c>
      <c r="I131" s="38">
        <v>0</v>
      </c>
      <c r="J131" s="38">
        <v>0</v>
      </c>
      <c r="K131" s="39">
        <f t="shared" si="25"/>
        <v>495518.06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903213.75</v>
      </c>
      <c r="I132" s="38">
        <v>0</v>
      </c>
      <c r="J132" s="38">
        <v>0</v>
      </c>
      <c r="K132" s="39">
        <f t="shared" si="25"/>
        <v>903213.75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412298.65</v>
      </c>
      <c r="J133" s="38"/>
      <c r="K133" s="39">
        <f t="shared" si="25"/>
        <v>412298.65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858698</v>
      </c>
      <c r="K134" s="42">
        <f t="shared" si="25"/>
        <v>858698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-0.010000000009313226</v>
      </c>
      <c r="K135" s="49"/>
    </row>
    <row r="136" ht="18" customHeight="1">
      <c r="A136" s="72" t="s">
        <v>139</v>
      </c>
    </row>
    <row r="137" ht="18" customHeight="1">
      <c r="A137" s="72" t="s">
        <v>140</v>
      </c>
    </row>
    <row r="138" ht="18" customHeight="1">
      <c r="A138" s="72" t="s">
        <v>142</v>
      </c>
    </row>
    <row r="139" ht="18" customHeight="1">
      <c r="A139" s="72" t="s">
        <v>141</v>
      </c>
    </row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2017-12-22T21:11:55Z</dcterms:modified>
  <cp:category/>
  <cp:version/>
  <cp:contentType/>
  <cp:contentStatus/>
</cp:coreProperties>
</file>