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<sst xmlns="http://schemas.openxmlformats.org/spreadsheetml/2006/main" count="142" uniqueCount="142">
  <si>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</si>
  <si>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</si>
  <si>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</si>
  <si>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</si>
  <si>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</si>
  <si>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</si>
  <si>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</si>
  <si>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</si>
  <si>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</si>
  <si>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</si>
  <si>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</si>
  <si>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</si>
  <si>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</si>
  <si>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</si>
  <si>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</si>
  <si>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</si>
  <si>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</si>
  <si>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</si>
  <si>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</si>
  <si>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</si>
  <si>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</si>
  <si>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</si>
  <si>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</si>
  <si>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</si>
  <si>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</si>
  <si>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</si>
  <si>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</si>
  <si>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</si>
  <si>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</si>
  <si>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</si>
  <si>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</si>
  <si>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</si>
  <si>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</si>
  <si>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</si>
  <si>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</si>
  <si>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</si>
  <si>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</si>
  <si>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</si>
  <si>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</si>
  <si>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</si>
  <si>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</si>
  <si>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</si>
  <si>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</si>
  <si>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</si>
  <si>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</si>
  <si>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</si>
  <si>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</si>
  <si>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</si>
  <si>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</si>
  <si>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</si>
  <si>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</si>
  <si>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</si>
  <si>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</si>
  <si>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</si>
  <si>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</si>
  <si>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</si>
  <si>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</si>
  <si>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</si>
  <si>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</si>
  <si>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</si>
  <si>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</si>
  <si>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</si>
  <si>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</si>
  <si>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</si>
  <si>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</si>
  <si>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</si>
  <si>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</si>
  <si>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</si>
  <si>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</si>
  <si>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</si>
  <si>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</si>
  <si>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</si>
  <si>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</si>
  <si>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</si>
  <si>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</si>
  <si>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</si>
  <si>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</si>
  <si>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</si>
  <si>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</si>
  <si>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</si>
  <si>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</si>
  <si>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</si>
  <si>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</si>
  <si>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</si>
  <si>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</si>
  <si>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</si>
  <si>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</si>
  <si>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</si>
  <si>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</si>
  <si>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</si>
  <si>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</si>
  <si>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</si>
  <si>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</si>
  <si>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</si>
  <si>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</si>
  <si>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</si>
  <si>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</si>
  <si>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</si>
  <si>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</si>
  <si>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</si>
  <si>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</si>
  <si>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</si>
  <si>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</si>
  <si>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</si>
  <si>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</si>
  <si>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</si>
  <si>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</si>
  <si>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</si>
  <si>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</si>
  <si>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</si>
  <si>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</si>
  <si>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</si>
  <si>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</si>
  <si>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</si>
  <si>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</si>
  <si>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</si>
  <si>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</si>
  <si>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</si>
  <si>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</si>
  <si>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</si>
  <si>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</si>
  <si>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</si>
  <si>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</si>
  <si>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</si>
  <si>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</si>
  <si>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</si>
  <si>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</si>
  <si>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</si>
  <si>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</si>
  <si>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</si>
  <si>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</si>
  <si>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</si>
  <si>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</si>
  <si>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</si>
  <si>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</si>
  <si>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OPERAÇÃO 07/12/17 - VENCIMENTO 14/12/17</t>
  </si>
  <si>
    <t>6.2.32. Revisão do ajuste de Remuneração Previsto Contratualmente ²</t>
  </si>
  <si>
    <t>6.3. Revisão de Remuneração pelo Transporte Coletivo ³</t>
  </si>
  <si>
    <t>Notas:</t>
  </si>
  <si>
    <t>(1) Ajuste de remuneração previsto contratualmente, período de 25/10 a 23/11/17, parcela 10/19.</t>
  </si>
  <si>
    <t>(2) Revisão do ajuste de remuneração previsto contratualmente, período de 25/07 a 24/10/17.</t>
  </si>
  <si>
    <t>(3) Passageiros transportados, processados pelo sistema de bilhetagem eletrônica, referentes ao período de operação de 17 a 31/08/17 (7.281 passageiros) e 01 a 30/09/17 (3.542 passageiros).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</si>
</sst>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135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604607</v>
      </c>
      <c r="C7" s="9">
        <f t="shared" si="0"/>
        <v>781644</v>
      </c>
      <c r="D7" s="9">
        <f t="shared" si="0"/>
        <v>820614</v>
      </c>
      <c r="E7" s="9">
        <f t="shared" si="0"/>
        <v>547019</v>
      </c>
      <c r="F7" s="9">
        <f t="shared" si="0"/>
        <v>741770</v>
      </c>
      <c r="G7" s="9">
        <f t="shared" si="0"/>
        <v>1279357</v>
      </c>
      <c r="H7" s="9">
        <f t="shared" si="0"/>
        <v>561672</v>
      </c>
      <c r="I7" s="9">
        <f t="shared" si="0"/>
        <v>117107</v>
      </c>
      <c r="J7" s="9">
        <f t="shared" si="0"/>
        <v>323977</v>
      </c>
      <c r="K7" s="9">
        <f t="shared" si="0"/>
        <v>5777767</v>
      </c>
      <c r="L7" s="50"/>
    </row>
    <row r="8" spans="1:11" ht="17.25" customHeight="1">
      <c r="A8" s="10" t="s">
        <v>97</v>
      </c>
      <c r="B8" s="11">
        <f>B9+B12+B16</f>
        <v>286355</v>
      </c>
      <c r="C8" s="11">
        <f aca="true" t="shared" si="1" ref="C8:J8">C9+C12+C16</f>
        <v>383004</v>
      </c>
      <c r="D8" s="11">
        <f t="shared" si="1"/>
        <v>378122</v>
      </c>
      <c r="E8" s="11">
        <f t="shared" si="1"/>
        <v>269458</v>
      </c>
      <c r="F8" s="11">
        <f t="shared" si="1"/>
        <v>345940</v>
      </c>
      <c r="G8" s="11">
        <f t="shared" si="1"/>
        <v>596130</v>
      </c>
      <c r="H8" s="11">
        <f t="shared" si="1"/>
        <v>292688</v>
      </c>
      <c r="I8" s="11">
        <f t="shared" si="1"/>
        <v>52555</v>
      </c>
      <c r="J8" s="11">
        <f t="shared" si="1"/>
        <v>147509</v>
      </c>
      <c r="K8" s="11">
        <f>SUM(B8:J8)</f>
        <v>2751761</v>
      </c>
    </row>
    <row r="9" spans="1:11" ht="17.25" customHeight="1">
      <c r="A9" s="15" t="s">
        <v>16</v>
      </c>
      <c r="B9" s="13">
        <f>+B10+B11</f>
        <v>37353</v>
      </c>
      <c r="C9" s="13">
        <f aca="true" t="shared" si="2" ref="C9:J9">+C10+C11</f>
        <v>53084</v>
      </c>
      <c r="D9" s="13">
        <f t="shared" si="2"/>
        <v>49093</v>
      </c>
      <c r="E9" s="13">
        <f t="shared" si="2"/>
        <v>35996</v>
      </c>
      <c r="F9" s="13">
        <f t="shared" si="2"/>
        <v>38513</v>
      </c>
      <c r="G9" s="13">
        <f t="shared" si="2"/>
        <v>53694</v>
      </c>
      <c r="H9" s="13">
        <f t="shared" si="2"/>
        <v>46446</v>
      </c>
      <c r="I9" s="13">
        <f t="shared" si="2"/>
        <v>8271</v>
      </c>
      <c r="J9" s="13">
        <f t="shared" si="2"/>
        <v>17556</v>
      </c>
      <c r="K9" s="11">
        <f>SUM(B9:J9)</f>
        <v>340006</v>
      </c>
    </row>
    <row r="10" spans="1:11" ht="17.25" customHeight="1">
      <c r="A10" s="29" t="s">
        <v>17</v>
      </c>
      <c r="B10" s="13">
        <v>37353</v>
      </c>
      <c r="C10" s="13">
        <v>53084</v>
      </c>
      <c r="D10" s="13">
        <v>49093</v>
      </c>
      <c r="E10" s="13">
        <v>35996</v>
      </c>
      <c r="F10" s="13">
        <v>38513</v>
      </c>
      <c r="G10" s="13">
        <v>53694</v>
      </c>
      <c r="H10" s="13">
        <v>46446</v>
      </c>
      <c r="I10" s="13">
        <v>8271</v>
      </c>
      <c r="J10" s="13">
        <v>17556</v>
      </c>
      <c r="K10" s="11">
        <f>SUM(B10:J10)</f>
        <v>340006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235196</v>
      </c>
      <c r="C12" s="17">
        <f t="shared" si="3"/>
        <v>310848</v>
      </c>
      <c r="D12" s="17">
        <f t="shared" si="3"/>
        <v>311021</v>
      </c>
      <c r="E12" s="17">
        <f t="shared" si="3"/>
        <v>220957</v>
      </c>
      <c r="F12" s="17">
        <f t="shared" si="3"/>
        <v>287784</v>
      </c>
      <c r="G12" s="17">
        <f t="shared" si="3"/>
        <v>508178</v>
      </c>
      <c r="H12" s="17">
        <f t="shared" si="3"/>
        <v>233010</v>
      </c>
      <c r="I12" s="17">
        <f t="shared" si="3"/>
        <v>41486</v>
      </c>
      <c r="J12" s="17">
        <f t="shared" si="3"/>
        <v>122515</v>
      </c>
      <c r="K12" s="11">
        <f aca="true" t="shared" si="4" ref="K12:K27">SUM(B12:J12)</f>
        <v>2270995</v>
      </c>
    </row>
    <row r="13" spans="1:13" ht="17.25" customHeight="1">
      <c r="A13" s="14" t="s">
        <v>19</v>
      </c>
      <c r="B13" s="13">
        <v>110717</v>
      </c>
      <c r="C13" s="13">
        <v>155557</v>
      </c>
      <c r="D13" s="13">
        <v>162281</v>
      </c>
      <c r="E13" s="13">
        <v>110909</v>
      </c>
      <c r="F13" s="13">
        <v>142437</v>
      </c>
      <c r="G13" s="13">
        <v>234835</v>
      </c>
      <c r="H13" s="13">
        <v>105283</v>
      </c>
      <c r="I13" s="13">
        <v>23131</v>
      </c>
      <c r="J13" s="13">
        <v>63042</v>
      </c>
      <c r="K13" s="11">
        <f t="shared" si="4"/>
        <v>1108192</v>
      </c>
      <c r="L13" s="50"/>
      <c r="M13" s="51"/>
    </row>
    <row r="14" spans="1:12" ht="17.25" customHeight="1">
      <c r="A14" s="14" t="s">
        <v>20</v>
      </c>
      <c r="B14" s="13">
        <v>116158</v>
      </c>
      <c r="C14" s="13">
        <v>142087</v>
      </c>
      <c r="D14" s="13">
        <v>140101</v>
      </c>
      <c r="E14" s="13">
        <v>101581</v>
      </c>
      <c r="F14" s="13">
        <v>136502</v>
      </c>
      <c r="G14" s="13">
        <v>258819</v>
      </c>
      <c r="H14" s="13">
        <v>113283</v>
      </c>
      <c r="I14" s="13">
        <v>16467</v>
      </c>
      <c r="J14" s="13">
        <v>56550</v>
      </c>
      <c r="K14" s="11">
        <f t="shared" si="4"/>
        <v>1081548</v>
      </c>
      <c r="L14" s="50"/>
    </row>
    <row r="15" spans="1:11" ht="17.25" customHeight="1">
      <c r="A15" s="14" t="s">
        <v>21</v>
      </c>
      <c r="B15" s="13">
        <v>8321</v>
      </c>
      <c r="C15" s="13">
        <v>13204</v>
      </c>
      <c r="D15" s="13">
        <v>8639</v>
      </c>
      <c r="E15" s="13">
        <v>8467</v>
      </c>
      <c r="F15" s="13">
        <v>8845</v>
      </c>
      <c r="G15" s="13">
        <v>14524</v>
      </c>
      <c r="H15" s="13">
        <v>14444</v>
      </c>
      <c r="I15" s="13">
        <v>1888</v>
      </c>
      <c r="J15" s="13">
        <v>2923</v>
      </c>
      <c r="K15" s="11">
        <f t="shared" si="4"/>
        <v>81255</v>
      </c>
    </row>
    <row r="16" spans="1:11" ht="17.25" customHeight="1">
      <c r="A16" s="15" t="s">
        <v>93</v>
      </c>
      <c r="B16" s="13">
        <f>B17+B18+B19</f>
        <v>13806</v>
      </c>
      <c r="C16" s="13">
        <f aca="true" t="shared" si="5" ref="C16:J16">C17+C18+C19</f>
        <v>19072</v>
      </c>
      <c r="D16" s="13">
        <f t="shared" si="5"/>
        <v>18008</v>
      </c>
      <c r="E16" s="13">
        <f t="shared" si="5"/>
        <v>12505</v>
      </c>
      <c r="F16" s="13">
        <f t="shared" si="5"/>
        <v>19643</v>
      </c>
      <c r="G16" s="13">
        <f t="shared" si="5"/>
        <v>34258</v>
      </c>
      <c r="H16" s="13">
        <f t="shared" si="5"/>
        <v>13232</v>
      </c>
      <c r="I16" s="13">
        <f t="shared" si="5"/>
        <v>2798</v>
      </c>
      <c r="J16" s="13">
        <f t="shared" si="5"/>
        <v>7438</v>
      </c>
      <c r="K16" s="11">
        <f t="shared" si="4"/>
        <v>140760</v>
      </c>
    </row>
    <row r="17" spans="1:11" ht="17.25" customHeight="1">
      <c r="A17" s="14" t="s">
        <v>94</v>
      </c>
      <c r="B17" s="13">
        <v>13707</v>
      </c>
      <c r="C17" s="13">
        <v>18978</v>
      </c>
      <c r="D17" s="13">
        <v>17915</v>
      </c>
      <c r="E17" s="13">
        <v>12430</v>
      </c>
      <c r="F17" s="13">
        <v>19554</v>
      </c>
      <c r="G17" s="13">
        <v>34062</v>
      </c>
      <c r="H17" s="13">
        <v>13155</v>
      </c>
      <c r="I17" s="13">
        <v>2782</v>
      </c>
      <c r="J17" s="13">
        <v>7398</v>
      </c>
      <c r="K17" s="11">
        <f t="shared" si="4"/>
        <v>139981</v>
      </c>
    </row>
    <row r="18" spans="1:11" ht="17.25" customHeight="1">
      <c r="A18" s="14" t="s">
        <v>95</v>
      </c>
      <c r="B18" s="13">
        <v>88</v>
      </c>
      <c r="C18" s="13">
        <v>84</v>
      </c>
      <c r="D18" s="13">
        <v>83</v>
      </c>
      <c r="E18" s="13">
        <v>70</v>
      </c>
      <c r="F18" s="13">
        <v>79</v>
      </c>
      <c r="G18" s="13">
        <v>179</v>
      </c>
      <c r="H18" s="13">
        <v>68</v>
      </c>
      <c r="I18" s="13">
        <v>14</v>
      </c>
      <c r="J18" s="13">
        <v>33</v>
      </c>
      <c r="K18" s="11">
        <f t="shared" si="4"/>
        <v>698</v>
      </c>
    </row>
    <row r="19" spans="1:11" ht="17.25" customHeight="1">
      <c r="A19" s="14" t="s">
        <v>96</v>
      </c>
      <c r="B19" s="13">
        <v>11</v>
      </c>
      <c r="C19" s="13">
        <v>10</v>
      </c>
      <c r="D19" s="13">
        <v>10</v>
      </c>
      <c r="E19" s="13">
        <v>5</v>
      </c>
      <c r="F19" s="13">
        <v>10</v>
      </c>
      <c r="G19" s="13">
        <v>17</v>
      </c>
      <c r="H19" s="13">
        <v>9</v>
      </c>
      <c r="I19" s="13">
        <v>2</v>
      </c>
      <c r="J19" s="13">
        <v>7</v>
      </c>
      <c r="K19" s="11">
        <f t="shared" si="4"/>
        <v>81</v>
      </c>
    </row>
    <row r="20" spans="1:11" ht="17.25" customHeight="1">
      <c r="A20" s="16" t="s">
        <v>22</v>
      </c>
      <c r="B20" s="11">
        <f>+B21+B22+B23</f>
        <v>168646</v>
      </c>
      <c r="C20" s="11">
        <f aca="true" t="shared" si="6" ref="C20:J20">+C21+C22+C23</f>
        <v>192682</v>
      </c>
      <c r="D20" s="11">
        <f t="shared" si="6"/>
        <v>220848</v>
      </c>
      <c r="E20" s="11">
        <f t="shared" si="6"/>
        <v>139606</v>
      </c>
      <c r="F20" s="11">
        <f t="shared" si="6"/>
        <v>220163</v>
      </c>
      <c r="G20" s="11">
        <f t="shared" si="6"/>
        <v>426094</v>
      </c>
      <c r="H20" s="11">
        <f t="shared" si="6"/>
        <v>141248</v>
      </c>
      <c r="I20" s="11">
        <f t="shared" si="6"/>
        <v>31489</v>
      </c>
      <c r="J20" s="11">
        <f t="shared" si="6"/>
        <v>83303</v>
      </c>
      <c r="K20" s="11">
        <f t="shared" si="4"/>
        <v>1624079</v>
      </c>
    </row>
    <row r="21" spans="1:12" ht="17.25" customHeight="1">
      <c r="A21" s="12" t="s">
        <v>23</v>
      </c>
      <c r="B21" s="13">
        <v>87072</v>
      </c>
      <c r="C21" s="13">
        <v>109093</v>
      </c>
      <c r="D21" s="13">
        <v>128346</v>
      </c>
      <c r="E21" s="13">
        <v>78541</v>
      </c>
      <c r="F21" s="13">
        <v>121002</v>
      </c>
      <c r="G21" s="13">
        <v>215600</v>
      </c>
      <c r="H21" s="13">
        <v>75699</v>
      </c>
      <c r="I21" s="13">
        <v>19087</v>
      </c>
      <c r="J21" s="13">
        <v>47033</v>
      </c>
      <c r="K21" s="11">
        <f t="shared" si="4"/>
        <v>881473</v>
      </c>
      <c r="L21" s="50"/>
    </row>
    <row r="22" spans="1:12" ht="17.25" customHeight="1">
      <c r="A22" s="12" t="s">
        <v>24</v>
      </c>
      <c r="B22" s="13">
        <v>77485</v>
      </c>
      <c r="C22" s="13">
        <v>78620</v>
      </c>
      <c r="D22" s="13">
        <v>88488</v>
      </c>
      <c r="E22" s="13">
        <v>57989</v>
      </c>
      <c r="F22" s="13">
        <v>95139</v>
      </c>
      <c r="G22" s="13">
        <v>202982</v>
      </c>
      <c r="H22" s="13">
        <v>60655</v>
      </c>
      <c r="I22" s="13">
        <v>11593</v>
      </c>
      <c r="J22" s="13">
        <v>34893</v>
      </c>
      <c r="K22" s="11">
        <f t="shared" si="4"/>
        <v>707844</v>
      </c>
      <c r="L22" s="50"/>
    </row>
    <row r="23" spans="1:11" ht="17.25" customHeight="1">
      <c r="A23" s="12" t="s">
        <v>25</v>
      </c>
      <c r="B23" s="13">
        <v>4089</v>
      </c>
      <c r="C23" s="13">
        <v>4969</v>
      </c>
      <c r="D23" s="13">
        <v>4014</v>
      </c>
      <c r="E23" s="13">
        <v>3076</v>
      </c>
      <c r="F23" s="13">
        <v>4022</v>
      </c>
      <c r="G23" s="13">
        <v>7512</v>
      </c>
      <c r="H23" s="13">
        <v>4894</v>
      </c>
      <c r="I23" s="13">
        <v>809</v>
      </c>
      <c r="J23" s="13">
        <v>1377</v>
      </c>
      <c r="K23" s="11">
        <f t="shared" si="4"/>
        <v>34762</v>
      </c>
    </row>
    <row r="24" spans="1:11" ht="17.25" customHeight="1">
      <c r="A24" s="16" t="s">
        <v>26</v>
      </c>
      <c r="B24" s="13">
        <f>+B25+B26</f>
        <v>149606</v>
      </c>
      <c r="C24" s="13">
        <f aca="true" t="shared" si="7" ref="C24:J24">+C25+C26</f>
        <v>205958</v>
      </c>
      <c r="D24" s="13">
        <f t="shared" si="7"/>
        <v>221644</v>
      </c>
      <c r="E24" s="13">
        <f t="shared" si="7"/>
        <v>137955</v>
      </c>
      <c r="F24" s="13">
        <f t="shared" si="7"/>
        <v>175667</v>
      </c>
      <c r="G24" s="13">
        <f t="shared" si="7"/>
        <v>257133</v>
      </c>
      <c r="H24" s="13">
        <f t="shared" si="7"/>
        <v>120666</v>
      </c>
      <c r="I24" s="13">
        <f t="shared" si="7"/>
        <v>33063</v>
      </c>
      <c r="J24" s="13">
        <f t="shared" si="7"/>
        <v>93165</v>
      </c>
      <c r="K24" s="11">
        <f t="shared" si="4"/>
        <v>1394857</v>
      </c>
    </row>
    <row r="25" spans="1:12" ht="17.25" customHeight="1">
      <c r="A25" s="12" t="s">
        <v>115</v>
      </c>
      <c r="B25" s="13">
        <v>72405</v>
      </c>
      <c r="C25" s="13">
        <v>109208</v>
      </c>
      <c r="D25" s="13">
        <v>125840</v>
      </c>
      <c r="E25" s="13">
        <v>77671</v>
      </c>
      <c r="F25" s="13">
        <v>89717</v>
      </c>
      <c r="G25" s="13">
        <v>124403</v>
      </c>
      <c r="H25" s="13">
        <v>60559</v>
      </c>
      <c r="I25" s="13">
        <v>20579</v>
      </c>
      <c r="J25" s="13">
        <v>51325</v>
      </c>
      <c r="K25" s="11">
        <f t="shared" si="4"/>
        <v>731707</v>
      </c>
      <c r="L25" s="50"/>
    </row>
    <row r="26" spans="1:12" ht="17.25" customHeight="1">
      <c r="A26" s="12" t="s">
        <v>116</v>
      </c>
      <c r="B26" s="13">
        <v>77201</v>
      </c>
      <c r="C26" s="13">
        <v>96750</v>
      </c>
      <c r="D26" s="13">
        <v>95804</v>
      </c>
      <c r="E26" s="13">
        <v>60284</v>
      </c>
      <c r="F26" s="13">
        <v>85950</v>
      </c>
      <c r="G26" s="13">
        <v>132730</v>
      </c>
      <c r="H26" s="13">
        <v>60107</v>
      </c>
      <c r="I26" s="13">
        <v>12484</v>
      </c>
      <c r="J26" s="13">
        <v>41840</v>
      </c>
      <c r="K26" s="11">
        <f t="shared" si="4"/>
        <v>663150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7070</v>
      </c>
      <c r="I27" s="11">
        <v>0</v>
      </c>
      <c r="J27" s="11">
        <v>0</v>
      </c>
      <c r="K27" s="11">
        <f t="shared" si="4"/>
        <v>7070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11552.39</v>
      </c>
      <c r="I35" s="19">
        <v>0</v>
      </c>
      <c r="J35" s="19">
        <v>0</v>
      </c>
      <c r="K35" s="23">
        <f>SUM(B35:J35)</f>
        <v>11552.39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1748128.5899999999</v>
      </c>
      <c r="C47" s="22">
        <f aca="true" t="shared" si="12" ref="C47:H47">+C48+C57</f>
        <v>2528092.99</v>
      </c>
      <c r="D47" s="22">
        <f t="shared" si="12"/>
        <v>2983839.25</v>
      </c>
      <c r="E47" s="22">
        <f t="shared" si="12"/>
        <v>1699846.17</v>
      </c>
      <c r="F47" s="22">
        <f t="shared" si="12"/>
        <v>2274503.7900000005</v>
      </c>
      <c r="G47" s="22">
        <f t="shared" si="12"/>
        <v>3305749.2499999995</v>
      </c>
      <c r="H47" s="22">
        <f t="shared" si="12"/>
        <v>1680963.32</v>
      </c>
      <c r="I47" s="22">
        <f>+I48+I57</f>
        <v>609998.7</v>
      </c>
      <c r="J47" s="22">
        <f>+J48+J57</f>
        <v>1015822.13</v>
      </c>
      <c r="K47" s="22">
        <f>SUM(B47:J47)</f>
        <v>17846944.19</v>
      </c>
    </row>
    <row r="48" spans="1:11" ht="17.25" customHeight="1">
      <c r="A48" s="16" t="s">
        <v>108</v>
      </c>
      <c r="B48" s="23">
        <f>SUM(B49:B56)</f>
        <v>1730426.0499999998</v>
      </c>
      <c r="C48" s="23">
        <f aca="true" t="shared" si="13" ref="C48:J48">SUM(C49:C56)</f>
        <v>2503123.85</v>
      </c>
      <c r="D48" s="23">
        <f t="shared" si="13"/>
        <v>2958544.63</v>
      </c>
      <c r="E48" s="23">
        <f t="shared" si="13"/>
        <v>1676896.6199999999</v>
      </c>
      <c r="F48" s="23">
        <f t="shared" si="13"/>
        <v>2250990.1900000004</v>
      </c>
      <c r="G48" s="23">
        <f t="shared" si="13"/>
        <v>3275803.4099999997</v>
      </c>
      <c r="H48" s="23">
        <f t="shared" si="13"/>
        <v>1660573.22</v>
      </c>
      <c r="I48" s="23">
        <f t="shared" si="13"/>
        <v>609998.7</v>
      </c>
      <c r="J48" s="23">
        <f t="shared" si="13"/>
        <v>1001945.27</v>
      </c>
      <c r="K48" s="23">
        <f aca="true" t="shared" si="14" ref="K48:K57">SUM(B48:J48)</f>
        <v>17668301.94</v>
      </c>
    </row>
    <row r="49" spans="1:11" ht="17.25" customHeight="1">
      <c r="A49" s="34" t="s">
        <v>43</v>
      </c>
      <c r="B49" s="23">
        <f aca="true" t="shared" si="15" ref="B49:H49">ROUND(B30*B7,2)</f>
        <v>1729236.48</v>
      </c>
      <c r="C49" s="23">
        <f t="shared" si="15"/>
        <v>2495632.96</v>
      </c>
      <c r="D49" s="23">
        <f t="shared" si="15"/>
        <v>2956261.94</v>
      </c>
      <c r="E49" s="23">
        <f t="shared" si="15"/>
        <v>1675956.81</v>
      </c>
      <c r="F49" s="23">
        <f t="shared" si="15"/>
        <v>2249194.99</v>
      </c>
      <c r="G49" s="23">
        <f t="shared" si="15"/>
        <v>3273362.82</v>
      </c>
      <c r="H49" s="23">
        <f t="shared" si="15"/>
        <v>1647889.48</v>
      </c>
      <c r="I49" s="23">
        <f>ROUND(I30*I7,2)</f>
        <v>608932.98</v>
      </c>
      <c r="J49" s="23">
        <f>ROUND(J30*J7,2)</f>
        <v>999728.23</v>
      </c>
      <c r="K49" s="23">
        <f t="shared" si="14"/>
        <v>17636196.69</v>
      </c>
    </row>
    <row r="50" spans="1:11" ht="17.25" customHeight="1">
      <c r="A50" s="34" t="s">
        <v>44</v>
      </c>
      <c r="B50" s="19">
        <v>0</v>
      </c>
      <c r="C50" s="23">
        <f>ROUND(C31*C7,2)</f>
        <v>5547.23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5547.23</v>
      </c>
    </row>
    <row r="51" spans="1:11" ht="17.25" customHeight="1">
      <c r="A51" s="64" t="s">
        <v>104</v>
      </c>
      <c r="B51" s="65">
        <f aca="true" t="shared" si="16" ref="B51:H51">ROUND(B32*B7,2)</f>
        <v>-2902.11</v>
      </c>
      <c r="C51" s="65">
        <f t="shared" si="16"/>
        <v>-3830.06</v>
      </c>
      <c r="D51" s="65">
        <f t="shared" si="16"/>
        <v>-4103.07</v>
      </c>
      <c r="E51" s="65">
        <f t="shared" si="16"/>
        <v>-2505.59</v>
      </c>
      <c r="F51" s="65">
        <f t="shared" si="16"/>
        <v>-3486.32</v>
      </c>
      <c r="G51" s="65">
        <f t="shared" si="16"/>
        <v>-4989.49</v>
      </c>
      <c r="H51" s="65">
        <f t="shared" si="16"/>
        <v>-2583.69</v>
      </c>
      <c r="I51" s="19">
        <v>0</v>
      </c>
      <c r="J51" s="19">
        <v>0</v>
      </c>
      <c r="K51" s="65">
        <f>SUM(B51:J51)</f>
        <v>-24400.329999999998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11552.39</v>
      </c>
      <c r="I53" s="31">
        <f>+I35</f>
        <v>0</v>
      </c>
      <c r="J53" s="31">
        <f>+J35</f>
        <v>0</v>
      </c>
      <c r="K53" s="23">
        <f t="shared" si="14"/>
        <v>11552.39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17702.54</v>
      </c>
      <c r="C57" s="36">
        <v>24969.14</v>
      </c>
      <c r="D57" s="36">
        <v>25294.62</v>
      </c>
      <c r="E57" s="36">
        <v>22949.55</v>
      </c>
      <c r="F57" s="36">
        <v>23513.6</v>
      </c>
      <c r="G57" s="36">
        <v>29945.84</v>
      </c>
      <c r="H57" s="36">
        <v>20390.1</v>
      </c>
      <c r="I57" s="19">
        <v>0</v>
      </c>
      <c r="J57" s="36">
        <v>13876.86</v>
      </c>
      <c r="K57" s="36">
        <f t="shared" si="14"/>
        <v>178642.25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-251834.96</v>
      </c>
      <c r="C61" s="35">
        <f t="shared" si="17"/>
        <v>-287345.12</v>
      </c>
      <c r="D61" s="35">
        <f t="shared" si="17"/>
        <v>-292489.82</v>
      </c>
      <c r="E61" s="35">
        <f t="shared" si="17"/>
        <v>-301199.87</v>
      </c>
      <c r="F61" s="35">
        <f t="shared" si="17"/>
        <v>-302524.14</v>
      </c>
      <c r="G61" s="35">
        <f t="shared" si="17"/>
        <v>-388089.31</v>
      </c>
      <c r="H61" s="35">
        <f t="shared" si="17"/>
        <v>-228916.47999999998</v>
      </c>
      <c r="I61" s="35">
        <f t="shared" si="17"/>
        <v>-112601.79</v>
      </c>
      <c r="J61" s="35">
        <f t="shared" si="17"/>
        <v>-69238.46</v>
      </c>
      <c r="K61" s="35">
        <f>SUM(B61:J61)</f>
        <v>-2234239.95</v>
      </c>
    </row>
    <row r="62" spans="1:11" ht="18.75" customHeight="1">
      <c r="A62" s="16" t="s">
        <v>74</v>
      </c>
      <c r="B62" s="35">
        <f aca="true" t="shared" si="18" ref="B62:J62">B63+B64+B65+B66+B67+B68</f>
        <v>-196635.06</v>
      </c>
      <c r="C62" s="35">
        <f t="shared" si="18"/>
        <v>-207070.45</v>
      </c>
      <c r="D62" s="35">
        <f t="shared" si="18"/>
        <v>-203504.69</v>
      </c>
      <c r="E62" s="35">
        <f t="shared" si="18"/>
        <v>-248276.27</v>
      </c>
      <c r="F62" s="35">
        <f t="shared" si="18"/>
        <v>-228793.39</v>
      </c>
      <c r="G62" s="35">
        <f t="shared" si="18"/>
        <v>-281555.11</v>
      </c>
      <c r="H62" s="35">
        <f t="shared" si="18"/>
        <v>-176494.8</v>
      </c>
      <c r="I62" s="35">
        <f t="shared" si="18"/>
        <v>-31429.8</v>
      </c>
      <c r="J62" s="35">
        <f t="shared" si="18"/>
        <v>-66712.8</v>
      </c>
      <c r="K62" s="35">
        <f aca="true" t="shared" si="19" ref="K62:K91">SUM(B62:J62)</f>
        <v>-1640472.3699999999</v>
      </c>
    </row>
    <row r="63" spans="1:11" ht="18.75" customHeight="1">
      <c r="A63" s="12" t="s">
        <v>75</v>
      </c>
      <c r="B63" s="35">
        <f>-ROUND(B9*$D$3,2)</f>
        <v>-141941.4</v>
      </c>
      <c r="C63" s="35">
        <f aca="true" t="shared" si="20" ref="C63:J63">-ROUND(C9*$D$3,2)</f>
        <v>-201719.2</v>
      </c>
      <c r="D63" s="35">
        <f t="shared" si="20"/>
        <v>-186553.4</v>
      </c>
      <c r="E63" s="35">
        <f t="shared" si="20"/>
        <v>-136784.8</v>
      </c>
      <c r="F63" s="35">
        <f t="shared" si="20"/>
        <v>-146349.4</v>
      </c>
      <c r="G63" s="35">
        <f t="shared" si="20"/>
        <v>-204037.2</v>
      </c>
      <c r="H63" s="35">
        <f t="shared" si="20"/>
        <v>-176494.8</v>
      </c>
      <c r="I63" s="35">
        <f t="shared" si="20"/>
        <v>-31429.8</v>
      </c>
      <c r="J63" s="35">
        <f t="shared" si="20"/>
        <v>-66712.8</v>
      </c>
      <c r="K63" s="35">
        <f t="shared" si="19"/>
        <v>-1292022.8000000003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-1197</v>
      </c>
      <c r="C65" s="35">
        <v>-357.2</v>
      </c>
      <c r="D65" s="35">
        <v>-266</v>
      </c>
      <c r="E65" s="35">
        <v>-513</v>
      </c>
      <c r="F65" s="35">
        <v>-376.2</v>
      </c>
      <c r="G65" s="35">
        <v>-437</v>
      </c>
      <c r="H65" s="19">
        <v>0</v>
      </c>
      <c r="I65" s="19">
        <v>0</v>
      </c>
      <c r="J65" s="19">
        <v>0</v>
      </c>
      <c r="K65" s="35">
        <f t="shared" si="19"/>
        <v>-3146.3999999999996</v>
      </c>
    </row>
    <row r="66" spans="1:11" ht="18.75" customHeight="1">
      <c r="A66" s="12" t="s">
        <v>105</v>
      </c>
      <c r="B66" s="35">
        <v>-771.4</v>
      </c>
      <c r="C66" s="35">
        <v>-372.4</v>
      </c>
      <c r="D66" s="35">
        <v>-292.6</v>
      </c>
      <c r="E66" s="35">
        <v>-931</v>
      </c>
      <c r="F66" s="35">
        <v>-53.2</v>
      </c>
      <c r="G66" s="35">
        <v>-106.4</v>
      </c>
      <c r="H66" s="19">
        <v>0</v>
      </c>
      <c r="I66" s="19">
        <v>0</v>
      </c>
      <c r="J66" s="19">
        <v>0</v>
      </c>
      <c r="K66" s="35">
        <f t="shared" si="19"/>
        <v>-2527</v>
      </c>
    </row>
    <row r="67" spans="1:11" ht="18.75" customHeight="1">
      <c r="A67" s="12" t="s">
        <v>52</v>
      </c>
      <c r="B67" s="35">
        <v>-52725.26</v>
      </c>
      <c r="C67" s="35">
        <v>-4621.65</v>
      </c>
      <c r="D67" s="35">
        <v>-16392.69</v>
      </c>
      <c r="E67" s="35">
        <v>-110047.47</v>
      </c>
      <c r="F67" s="35">
        <v>-82014.59</v>
      </c>
      <c r="G67" s="35">
        <v>-76974.51</v>
      </c>
      <c r="H67" s="19">
        <v>0</v>
      </c>
      <c r="I67" s="19">
        <v>0</v>
      </c>
      <c r="J67" s="19">
        <v>0</v>
      </c>
      <c r="K67" s="35">
        <f t="shared" si="19"/>
        <v>-342776.17000000004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-55199.9</v>
      </c>
      <c r="C69" s="65">
        <f>SUM(C70:C102)</f>
        <v>-80274.67</v>
      </c>
      <c r="D69" s="65">
        <f>SUM(D70:D102)</f>
        <v>-88985.12999999999</v>
      </c>
      <c r="E69" s="65">
        <f aca="true" t="shared" si="21" ref="E69:J69">SUM(E70:E102)</f>
        <v>-52923.6</v>
      </c>
      <c r="F69" s="65">
        <f t="shared" si="21"/>
        <v>-73730.75000000001</v>
      </c>
      <c r="G69" s="65">
        <f t="shared" si="21"/>
        <v>-106534.20000000001</v>
      </c>
      <c r="H69" s="65">
        <f t="shared" si="21"/>
        <v>-52421.68</v>
      </c>
      <c r="I69" s="65">
        <f t="shared" si="21"/>
        <v>-81171.98999999999</v>
      </c>
      <c r="J69" s="65">
        <f t="shared" si="21"/>
        <v>-33863.67</v>
      </c>
      <c r="K69" s="65">
        <f t="shared" si="19"/>
        <v>-625105.59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-16038.42</v>
      </c>
      <c r="C74" s="35">
        <v>-23282.63</v>
      </c>
      <c r="D74" s="35">
        <v>-22010</v>
      </c>
      <c r="E74" s="35">
        <v>-15434.74</v>
      </c>
      <c r="F74" s="35">
        <v>-21210.53</v>
      </c>
      <c r="G74" s="35">
        <v>-32321.58</v>
      </c>
      <c r="H74" s="35">
        <v>-15826.31</v>
      </c>
      <c r="I74" s="35">
        <v>-5563.68</v>
      </c>
      <c r="J74" s="35">
        <v>-11470</v>
      </c>
      <c r="K74" s="65">
        <f t="shared" si="19"/>
        <v>-163157.89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118</v>
      </c>
      <c r="B100" s="65">
        <v>-34927.33</v>
      </c>
      <c r="C100" s="65">
        <v>-51218.06</v>
      </c>
      <c r="D100" s="65">
        <v>-60348.31</v>
      </c>
      <c r="E100" s="65">
        <v>-33386.41</v>
      </c>
      <c r="F100" s="65">
        <v>-45893.36</v>
      </c>
      <c r="G100" s="65">
        <v>-65275.51</v>
      </c>
      <c r="H100" s="65">
        <v>-33499</v>
      </c>
      <c r="I100" s="65">
        <v>-12092.99</v>
      </c>
      <c r="J100" s="65">
        <v>-19996.59</v>
      </c>
      <c r="K100" s="35">
        <f>SUM(B100:J100)</f>
        <v>-356637.56000000006</v>
      </c>
      <c r="L100" s="53"/>
    </row>
    <row r="101" spans="1:12" ht="18.75" customHeight="1">
      <c r="A101" s="73" t="s">
        <v>136</v>
      </c>
      <c r="B101" s="65">
        <v>-3234.15</v>
      </c>
      <c r="C101" s="65">
        <v>-4715.19</v>
      </c>
      <c r="D101" s="65">
        <v>-5552.67</v>
      </c>
      <c r="E101" s="65">
        <v>-3102.45</v>
      </c>
      <c r="F101" s="65">
        <v>-4246.21</v>
      </c>
      <c r="G101" s="65">
        <v>-5930.71</v>
      </c>
      <c r="H101" s="65">
        <v>-3096.37</v>
      </c>
      <c r="I101" s="65">
        <v>-1122.51</v>
      </c>
      <c r="J101" s="65">
        <v>-2397.08</v>
      </c>
      <c r="K101" s="35">
        <f>SUM(B101:J101)</f>
        <v>-33397.34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137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65">
        <v>31338.01</v>
      </c>
      <c r="K103" s="35">
        <f>SUM(B103:J103)</f>
        <v>31338.01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1496293.63</v>
      </c>
      <c r="C106" s="24">
        <f t="shared" si="22"/>
        <v>2240747.87</v>
      </c>
      <c r="D106" s="24">
        <f t="shared" si="22"/>
        <v>2691349.43</v>
      </c>
      <c r="E106" s="24">
        <f t="shared" si="22"/>
        <v>1398646.2999999998</v>
      </c>
      <c r="F106" s="24">
        <f t="shared" si="22"/>
        <v>1971979.6500000004</v>
      </c>
      <c r="G106" s="24">
        <f t="shared" si="22"/>
        <v>2917659.9399999995</v>
      </c>
      <c r="H106" s="24">
        <f t="shared" si="22"/>
        <v>1452046.84</v>
      </c>
      <c r="I106" s="24">
        <f>+I107+I108</f>
        <v>497396.9099999999</v>
      </c>
      <c r="J106" s="24">
        <f>+J107+J108</f>
        <v>946583.6699999999</v>
      </c>
      <c r="K106" s="46">
        <f>SUM(B106:J106)</f>
        <v>15612704.239999998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1478591.0899999999</v>
      </c>
      <c r="C107" s="24">
        <f t="shared" si="23"/>
        <v>2215778.73</v>
      </c>
      <c r="D107" s="24">
        <f t="shared" si="23"/>
        <v>2666054.81</v>
      </c>
      <c r="E107" s="24">
        <f t="shared" si="23"/>
        <v>1375696.7499999998</v>
      </c>
      <c r="F107" s="24">
        <f t="shared" si="23"/>
        <v>1948466.0500000003</v>
      </c>
      <c r="G107" s="24">
        <f t="shared" si="23"/>
        <v>2887714.0999999996</v>
      </c>
      <c r="H107" s="24">
        <f t="shared" si="23"/>
        <v>1431656.74</v>
      </c>
      <c r="I107" s="24">
        <f t="shared" si="23"/>
        <v>497396.9099999999</v>
      </c>
      <c r="J107" s="24">
        <f t="shared" si="23"/>
        <v>932706.8099999999</v>
      </c>
      <c r="K107" s="46">
        <f>SUM(B107:J107)</f>
        <v>15434061.99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17702.54</v>
      </c>
      <c r="C108" s="24">
        <f t="shared" si="24"/>
        <v>24969.14</v>
      </c>
      <c r="D108" s="24">
        <f t="shared" si="24"/>
        <v>25294.62</v>
      </c>
      <c r="E108" s="24">
        <f t="shared" si="24"/>
        <v>22949.55</v>
      </c>
      <c r="F108" s="24">
        <f t="shared" si="24"/>
        <v>23513.6</v>
      </c>
      <c r="G108" s="24">
        <f t="shared" si="24"/>
        <v>29945.84</v>
      </c>
      <c r="H108" s="24">
        <f t="shared" si="24"/>
        <v>20390.1</v>
      </c>
      <c r="I108" s="19">
        <f t="shared" si="24"/>
        <v>0</v>
      </c>
      <c r="J108" s="24">
        <f t="shared" si="24"/>
        <v>13876.86</v>
      </c>
      <c r="K108" s="46">
        <f>SUM(B108:J108)</f>
        <v>178642.25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15612704.21</v>
      </c>
      <c r="L114" s="52"/>
    </row>
    <row r="115" spans="1:11" ht="18.75" customHeight="1">
      <c r="A115" s="26" t="s">
        <v>70</v>
      </c>
      <c r="B115" s="27">
        <v>199454.08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199454.08</v>
      </c>
    </row>
    <row r="116" spans="1:11" ht="18.75" customHeight="1">
      <c r="A116" s="26" t="s">
        <v>71</v>
      </c>
      <c r="B116" s="27">
        <v>1296839.55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1296839.55</v>
      </c>
    </row>
    <row r="117" spans="1:11" ht="18.75" customHeight="1">
      <c r="A117" s="26" t="s">
        <v>72</v>
      </c>
      <c r="B117" s="38">
        <v>0</v>
      </c>
      <c r="C117" s="27">
        <f>+C106</f>
        <v>2240747.87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2240747.87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2504725.15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2504725.15</v>
      </c>
    </row>
    <row r="119" spans="1:11" ht="18.75" customHeight="1">
      <c r="A119" s="26" t="s">
        <v>119</v>
      </c>
      <c r="B119" s="38">
        <v>0</v>
      </c>
      <c r="C119" s="38">
        <v>0</v>
      </c>
      <c r="D119" s="27">
        <v>186624.28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186624.28</v>
      </c>
    </row>
    <row r="120" spans="1:11" ht="18.75" customHeight="1">
      <c r="A120" s="26" t="s">
        <v>120</v>
      </c>
      <c r="B120" s="38">
        <v>0</v>
      </c>
      <c r="C120" s="38">
        <v>0</v>
      </c>
      <c r="D120" s="38">
        <v>0</v>
      </c>
      <c r="E120" s="27">
        <v>1258781.67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1258781.67</v>
      </c>
    </row>
    <row r="121" spans="1:11" ht="18.75" customHeight="1">
      <c r="A121" s="26" t="s">
        <v>121</v>
      </c>
      <c r="B121" s="38">
        <v>0</v>
      </c>
      <c r="C121" s="38">
        <v>0</v>
      </c>
      <c r="D121" s="38">
        <v>0</v>
      </c>
      <c r="E121" s="27">
        <v>139864.63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139864.63</v>
      </c>
    </row>
    <row r="122" spans="1:11" ht="18.75" customHeight="1">
      <c r="A122" s="26" t="s">
        <v>122</v>
      </c>
      <c r="B122" s="38">
        <v>0</v>
      </c>
      <c r="C122" s="38">
        <v>0</v>
      </c>
      <c r="D122" s="38">
        <v>0</v>
      </c>
      <c r="E122" s="38">
        <v>0</v>
      </c>
      <c r="F122" s="27">
        <v>385438.15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385438.15</v>
      </c>
    </row>
    <row r="123" spans="1:11" ht="18.75" customHeight="1">
      <c r="A123" s="26" t="s">
        <v>123</v>
      </c>
      <c r="B123" s="38">
        <v>0</v>
      </c>
      <c r="C123" s="38">
        <v>0</v>
      </c>
      <c r="D123" s="38">
        <v>0</v>
      </c>
      <c r="E123" s="38">
        <v>0</v>
      </c>
      <c r="F123" s="27">
        <v>709942.15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709942.15</v>
      </c>
    </row>
    <row r="124" spans="1:11" ht="18.75" customHeight="1">
      <c r="A124" s="26" t="s">
        <v>124</v>
      </c>
      <c r="B124" s="38">
        <v>0</v>
      </c>
      <c r="C124" s="38">
        <v>0</v>
      </c>
      <c r="D124" s="38">
        <v>0</v>
      </c>
      <c r="E124" s="38">
        <v>0</v>
      </c>
      <c r="F124" s="27">
        <v>97407.78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97407.78</v>
      </c>
    </row>
    <row r="125" spans="1:11" ht="18.75" customHeight="1">
      <c r="A125" s="26" t="s">
        <v>125</v>
      </c>
      <c r="B125" s="66">
        <v>0</v>
      </c>
      <c r="C125" s="66">
        <v>0</v>
      </c>
      <c r="D125" s="66">
        <v>0</v>
      </c>
      <c r="E125" s="66">
        <v>0</v>
      </c>
      <c r="F125" s="67">
        <v>779191.57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779191.57</v>
      </c>
    </row>
    <row r="126" spans="1:11" ht="18.75" customHeight="1">
      <c r="A126" s="26" t="s">
        <v>126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865104.84</v>
      </c>
      <c r="H126" s="38">
        <v>0</v>
      </c>
      <c r="I126" s="38">
        <v>0</v>
      </c>
      <c r="J126" s="38">
        <v>0</v>
      </c>
      <c r="K126" s="39">
        <f t="shared" si="25"/>
        <v>865104.84</v>
      </c>
    </row>
    <row r="127" spans="1:11" ht="18.75" customHeight="1">
      <c r="A127" s="26" t="s">
        <v>127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67526.64</v>
      </c>
      <c r="H127" s="38">
        <v>0</v>
      </c>
      <c r="I127" s="38">
        <v>0</v>
      </c>
      <c r="J127" s="38">
        <v>0</v>
      </c>
      <c r="K127" s="39">
        <f t="shared" si="25"/>
        <v>67526.64</v>
      </c>
    </row>
    <row r="128" spans="1:11" ht="18.75" customHeight="1">
      <c r="A128" s="26" t="s">
        <v>128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420433.11</v>
      </c>
      <c r="H128" s="38">
        <v>0</v>
      </c>
      <c r="I128" s="38">
        <v>0</v>
      </c>
      <c r="J128" s="38">
        <v>0</v>
      </c>
      <c r="K128" s="39">
        <f t="shared" si="25"/>
        <v>420433.11</v>
      </c>
    </row>
    <row r="129" spans="1:11" ht="18.75" customHeight="1">
      <c r="A129" s="26" t="s">
        <v>129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409507.14</v>
      </c>
      <c r="H129" s="38">
        <v>0</v>
      </c>
      <c r="I129" s="38">
        <v>0</v>
      </c>
      <c r="J129" s="38">
        <v>0</v>
      </c>
      <c r="K129" s="39">
        <f t="shared" si="25"/>
        <v>409507.14</v>
      </c>
    </row>
    <row r="130" spans="1:11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1155088.19</v>
      </c>
      <c r="H130" s="38">
        <v>0</v>
      </c>
      <c r="I130" s="38">
        <v>0</v>
      </c>
      <c r="J130" s="38">
        <v>0</v>
      </c>
      <c r="K130" s="39">
        <f t="shared" si="25"/>
        <v>1155088.19</v>
      </c>
    </row>
    <row r="131" spans="1:11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506774.84</v>
      </c>
      <c r="I131" s="38">
        <v>0</v>
      </c>
      <c r="J131" s="38">
        <v>0</v>
      </c>
      <c r="K131" s="39">
        <f t="shared" si="25"/>
        <v>506774.84</v>
      </c>
    </row>
    <row r="132" spans="1:11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945272</v>
      </c>
      <c r="I132" s="38">
        <v>0</v>
      </c>
      <c r="J132" s="38">
        <v>0</v>
      </c>
      <c r="K132" s="39">
        <f t="shared" si="25"/>
        <v>945272</v>
      </c>
    </row>
    <row r="133" spans="1:11" ht="18.75" customHeight="1">
      <c r="A133" s="26" t="s">
        <v>133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497396.91</v>
      </c>
      <c r="J133" s="38"/>
      <c r="K133" s="39">
        <f t="shared" si="25"/>
        <v>497396.91</v>
      </c>
    </row>
    <row r="134" spans="1:11" ht="18.75" customHeight="1">
      <c r="A134" s="74" t="s">
        <v>134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946583.66</v>
      </c>
      <c r="K134" s="42">
        <f t="shared" si="25"/>
        <v>946583.66</v>
      </c>
    </row>
    <row r="135" spans="1:11" ht="18.75" customHeight="1">
      <c r="A135" s="72" t="s">
        <v>138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0.009999999892897904</v>
      </c>
      <c r="K135" s="49"/>
    </row>
    <row r="136" ht="18" customHeight="1">
      <c r="A136" s="72" t="s">
        <v>139</v>
      </c>
    </row>
    <row r="137" ht="18" customHeight="1">
      <c r="A137" s="72" t="s">
        <v>140</v>
      </c>
    </row>
    <row r="138" ht="18" customHeight="1">
      <c r="A138" s="72" t="s">
        <v>141</v>
      </c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2017-12-14T18:48:25Z</dcterms:modified>
  <cp:category/>
  <cp:version/>
  <cp:contentType/>
  <cp:contentStatus/>
</cp:coreProperties>
</file>