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<sst xmlns="http://schemas.openxmlformats.org/spreadsheetml/2006/main" count="140" uniqueCount="140">
  <si>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</si>
  <si>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</si>
  <si>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</si>
  <si>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</si>
  <si>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</si>
  <si>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</si>
  <si>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</si>
  <si>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</si>
  <si>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</si>
  <si>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</si>
  <si>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</si>
  <si>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</si>
  <si>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</si>
  <si>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</si>
  <si>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</si>
  <si>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</si>
  <si>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</si>
  <si>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</si>
  <si>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</si>
  <si>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</si>
  <si>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</si>
  <si>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</si>
  <si>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</si>
  <si>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</si>
  <si>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</si>
  <si>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</si>
  <si>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</si>
  <si>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</si>
  <si>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</si>
  <si>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</si>
  <si>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</si>
  <si>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</si>
  <si>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</si>
  <si>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</si>
  <si>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</si>
  <si>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</si>
  <si>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</si>
  <si>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</si>
  <si>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</si>
  <si>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</si>
  <si>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</si>
  <si>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</si>
  <si>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</si>
  <si>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</si>
  <si>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</si>
  <si>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</si>
  <si>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</si>
  <si>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</si>
  <si>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</si>
  <si>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</si>
  <si>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</si>
  <si>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</si>
  <si>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</si>
  <si>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</si>
  <si>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</si>
  <si>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</si>
  <si>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</si>
  <si>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</si>
  <si>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</si>
  <si>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</si>
  <si>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</si>
  <si>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</si>
  <si>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</si>
  <si>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</si>
  <si>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</si>
  <si>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</si>
  <si>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</si>
  <si>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</si>
  <si>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</si>
  <si>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</si>
  <si>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</si>
  <si>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</si>
  <si>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</si>
  <si>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</si>
  <si>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</si>
  <si>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</si>
  <si>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</si>
  <si>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</si>
  <si>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</si>
  <si>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</si>
  <si>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</si>
  <si>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</si>
  <si>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</si>
  <si>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</si>
  <si>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</si>
  <si>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</si>
  <si>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</si>
  <si>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</si>
  <si>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</si>
  <si>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</si>
  <si>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</si>
  <si>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</si>
  <si>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</si>
  <si>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</si>
  <si>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</si>
  <si>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</si>
  <si>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</si>
  <si>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</si>
  <si>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</si>
  <si>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</si>
  <si>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</si>
  <si>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</si>
  <si>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</si>
  <si>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</si>
  <si>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</si>
  <si>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</si>
  <si>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</si>
  <si>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</si>
  <si>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</si>
  <si>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</si>
  <si>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</si>
  <si>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</si>
  <si>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</si>
  <si>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</si>
  <si>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</si>
  <si>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</si>
  <si>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</si>
  <si>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</si>
  <si>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6.2.31. Ajuste de Remuneração Previsto Contratualmente ¹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</si>
  <si>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</si>
  <si>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</si>
  <si>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</si>
  <si>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</si>
  <si>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</si>
  <si>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</si>
  <si>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</si>
  <si>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</si>
  <si>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</si>
  <si>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</si>
  <si>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</si>
  <si>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</si>
  <si>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</si>
  <si>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</si>
  <si>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</si>
  <si>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</si>
  <si>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</si>
  <si>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</si>
  <si>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Nota:</t>
  </si>
  <si>
    <t>OPERAÇÃO 06/12/17 - VENCIMENTO 13/12/17</t>
  </si>
  <si>
    <t>(1) Ajuste de remuneração previsto contratualmente, período de 25/10 a 23/11/17, parcela 9/19.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</si>
</sst>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138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609781</v>
      </c>
      <c r="C7" s="9">
        <f t="shared" si="0"/>
        <v>790658</v>
      </c>
      <c r="D7" s="9">
        <f t="shared" si="0"/>
        <v>836385</v>
      </c>
      <c r="E7" s="9">
        <f t="shared" si="0"/>
        <v>553439</v>
      </c>
      <c r="F7" s="9">
        <f t="shared" si="0"/>
        <v>741420</v>
      </c>
      <c r="G7" s="9">
        <f t="shared" si="0"/>
        <v>1255970</v>
      </c>
      <c r="H7" s="9">
        <f t="shared" si="0"/>
        <v>569736</v>
      </c>
      <c r="I7" s="9">
        <f t="shared" si="0"/>
        <v>125135</v>
      </c>
      <c r="J7" s="9">
        <f t="shared" si="0"/>
        <v>332532</v>
      </c>
      <c r="K7" s="9">
        <f t="shared" si="0"/>
        <v>5815056</v>
      </c>
      <c r="L7" s="50"/>
    </row>
    <row r="8" spans="1:11" ht="17.25" customHeight="1">
      <c r="A8" s="10" t="s">
        <v>97</v>
      </c>
      <c r="B8" s="11">
        <f>B9+B12+B16</f>
        <v>290355</v>
      </c>
      <c r="C8" s="11">
        <f aca="true" t="shared" si="1" ref="C8:J8">C9+C12+C16</f>
        <v>386948</v>
      </c>
      <c r="D8" s="11">
        <f t="shared" si="1"/>
        <v>383836</v>
      </c>
      <c r="E8" s="11">
        <f t="shared" si="1"/>
        <v>272149</v>
      </c>
      <c r="F8" s="11">
        <f t="shared" si="1"/>
        <v>346083</v>
      </c>
      <c r="G8" s="11">
        <f t="shared" si="1"/>
        <v>588981</v>
      </c>
      <c r="H8" s="11">
        <f t="shared" si="1"/>
        <v>296521</v>
      </c>
      <c r="I8" s="11">
        <f t="shared" si="1"/>
        <v>55594</v>
      </c>
      <c r="J8" s="11">
        <f t="shared" si="1"/>
        <v>149862</v>
      </c>
      <c r="K8" s="11">
        <f>SUM(B8:J8)</f>
        <v>2770329</v>
      </c>
    </row>
    <row r="9" spans="1:11" ht="17.25" customHeight="1">
      <c r="A9" s="15" t="s">
        <v>16</v>
      </c>
      <c r="B9" s="13">
        <f>+B10+B11</f>
        <v>37677</v>
      </c>
      <c r="C9" s="13">
        <f aca="true" t="shared" si="2" ref="C9:J9">+C10+C11</f>
        <v>53489</v>
      </c>
      <c r="D9" s="13">
        <f t="shared" si="2"/>
        <v>49889</v>
      </c>
      <c r="E9" s="13">
        <f t="shared" si="2"/>
        <v>36313</v>
      </c>
      <c r="F9" s="13">
        <f t="shared" si="2"/>
        <v>38614</v>
      </c>
      <c r="G9" s="13">
        <f t="shared" si="2"/>
        <v>52284</v>
      </c>
      <c r="H9" s="13">
        <f t="shared" si="2"/>
        <v>47278</v>
      </c>
      <c r="I9" s="13">
        <f t="shared" si="2"/>
        <v>8659</v>
      </c>
      <c r="J9" s="13">
        <f t="shared" si="2"/>
        <v>17876</v>
      </c>
      <c r="K9" s="11">
        <f>SUM(B9:J9)</f>
        <v>342079</v>
      </c>
    </row>
    <row r="10" spans="1:11" ht="17.25" customHeight="1">
      <c r="A10" s="29" t="s">
        <v>17</v>
      </c>
      <c r="B10" s="13">
        <v>37677</v>
      </c>
      <c r="C10" s="13">
        <v>53489</v>
      </c>
      <c r="D10" s="13">
        <v>49889</v>
      </c>
      <c r="E10" s="13">
        <v>36313</v>
      </c>
      <c r="F10" s="13">
        <v>38614</v>
      </c>
      <c r="G10" s="13">
        <v>52284</v>
      </c>
      <c r="H10" s="13">
        <v>47278</v>
      </c>
      <c r="I10" s="13">
        <v>8659</v>
      </c>
      <c r="J10" s="13">
        <v>17876</v>
      </c>
      <c r="K10" s="11">
        <f>SUM(B10:J10)</f>
        <v>342079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238318</v>
      </c>
      <c r="C12" s="17">
        <f t="shared" si="3"/>
        <v>314050</v>
      </c>
      <c r="D12" s="17">
        <f t="shared" si="3"/>
        <v>315206</v>
      </c>
      <c r="E12" s="17">
        <f t="shared" si="3"/>
        <v>222954</v>
      </c>
      <c r="F12" s="17">
        <f t="shared" si="3"/>
        <v>287404</v>
      </c>
      <c r="G12" s="17">
        <f t="shared" si="3"/>
        <v>501826</v>
      </c>
      <c r="H12" s="17">
        <f t="shared" si="3"/>
        <v>235240</v>
      </c>
      <c r="I12" s="17">
        <f t="shared" si="3"/>
        <v>43907</v>
      </c>
      <c r="J12" s="17">
        <f t="shared" si="3"/>
        <v>124480</v>
      </c>
      <c r="K12" s="11">
        <f aca="true" t="shared" si="4" ref="K12:K27">SUM(B12:J12)</f>
        <v>2283385</v>
      </c>
    </row>
    <row r="13" spans="1:13" ht="17.25" customHeight="1">
      <c r="A13" s="14" t="s">
        <v>19</v>
      </c>
      <c r="B13" s="13">
        <v>111849</v>
      </c>
      <c r="C13" s="13">
        <v>156841</v>
      </c>
      <c r="D13" s="13">
        <v>164117</v>
      </c>
      <c r="E13" s="13">
        <v>111480</v>
      </c>
      <c r="F13" s="13">
        <v>141723</v>
      </c>
      <c r="G13" s="13">
        <v>232189</v>
      </c>
      <c r="H13" s="13">
        <v>106152</v>
      </c>
      <c r="I13" s="13">
        <v>24249</v>
      </c>
      <c r="J13" s="13">
        <v>63744</v>
      </c>
      <c r="K13" s="11">
        <f t="shared" si="4"/>
        <v>1112344</v>
      </c>
      <c r="L13" s="50"/>
      <c r="M13" s="51"/>
    </row>
    <row r="14" spans="1:12" ht="17.25" customHeight="1">
      <c r="A14" s="14" t="s">
        <v>20</v>
      </c>
      <c r="B14" s="13">
        <v>117761</v>
      </c>
      <c r="C14" s="13">
        <v>143827</v>
      </c>
      <c r="D14" s="13">
        <v>141879</v>
      </c>
      <c r="E14" s="13">
        <v>102634</v>
      </c>
      <c r="F14" s="13">
        <v>136632</v>
      </c>
      <c r="G14" s="13">
        <v>254809</v>
      </c>
      <c r="H14" s="13">
        <v>114356</v>
      </c>
      <c r="I14" s="13">
        <v>17507</v>
      </c>
      <c r="J14" s="13">
        <v>57641</v>
      </c>
      <c r="K14" s="11">
        <f t="shared" si="4"/>
        <v>1087046</v>
      </c>
      <c r="L14" s="50"/>
    </row>
    <row r="15" spans="1:11" ht="17.25" customHeight="1">
      <c r="A15" s="14" t="s">
        <v>21</v>
      </c>
      <c r="B15" s="13">
        <v>8708</v>
      </c>
      <c r="C15" s="13">
        <v>13382</v>
      </c>
      <c r="D15" s="13">
        <v>9210</v>
      </c>
      <c r="E15" s="13">
        <v>8840</v>
      </c>
      <c r="F15" s="13">
        <v>9049</v>
      </c>
      <c r="G15" s="13">
        <v>14828</v>
      </c>
      <c r="H15" s="13">
        <v>14732</v>
      </c>
      <c r="I15" s="13">
        <v>2151</v>
      </c>
      <c r="J15" s="13">
        <v>3095</v>
      </c>
      <c r="K15" s="11">
        <f t="shared" si="4"/>
        <v>83995</v>
      </c>
    </row>
    <row r="16" spans="1:11" ht="17.25" customHeight="1">
      <c r="A16" s="15" t="s">
        <v>93</v>
      </c>
      <c r="B16" s="13">
        <f>B17+B18+B19</f>
        <v>14360</v>
      </c>
      <c r="C16" s="13">
        <f aca="true" t="shared" si="5" ref="C16:J16">C17+C18+C19</f>
        <v>19409</v>
      </c>
      <c r="D16" s="13">
        <f t="shared" si="5"/>
        <v>18741</v>
      </c>
      <c r="E16" s="13">
        <f t="shared" si="5"/>
        <v>12882</v>
      </c>
      <c r="F16" s="13">
        <f t="shared" si="5"/>
        <v>20065</v>
      </c>
      <c r="G16" s="13">
        <f t="shared" si="5"/>
        <v>34871</v>
      </c>
      <c r="H16" s="13">
        <f t="shared" si="5"/>
        <v>14003</v>
      </c>
      <c r="I16" s="13">
        <f t="shared" si="5"/>
        <v>3028</v>
      </c>
      <c r="J16" s="13">
        <f t="shared" si="5"/>
        <v>7506</v>
      </c>
      <c r="K16" s="11">
        <f t="shared" si="4"/>
        <v>144865</v>
      </c>
    </row>
    <row r="17" spans="1:11" ht="17.25" customHeight="1">
      <c r="A17" s="14" t="s">
        <v>94</v>
      </c>
      <c r="B17" s="13">
        <v>14265</v>
      </c>
      <c r="C17" s="13">
        <v>19320</v>
      </c>
      <c r="D17" s="13">
        <v>18669</v>
      </c>
      <c r="E17" s="13">
        <v>12818</v>
      </c>
      <c r="F17" s="13">
        <v>19965</v>
      </c>
      <c r="G17" s="13">
        <v>34631</v>
      </c>
      <c r="H17" s="13">
        <v>13919</v>
      </c>
      <c r="I17" s="13">
        <v>3010</v>
      </c>
      <c r="J17" s="13">
        <v>7470</v>
      </c>
      <c r="K17" s="11">
        <f t="shared" si="4"/>
        <v>144067</v>
      </c>
    </row>
    <row r="18" spans="1:11" ht="17.25" customHeight="1">
      <c r="A18" s="14" t="s">
        <v>95</v>
      </c>
      <c r="B18" s="13">
        <v>87</v>
      </c>
      <c r="C18" s="13">
        <v>77</v>
      </c>
      <c r="D18" s="13">
        <v>66</v>
      </c>
      <c r="E18" s="13">
        <v>61</v>
      </c>
      <c r="F18" s="13">
        <v>75</v>
      </c>
      <c r="G18" s="13">
        <v>214</v>
      </c>
      <c r="H18" s="13">
        <v>72</v>
      </c>
      <c r="I18" s="13">
        <v>18</v>
      </c>
      <c r="J18" s="13">
        <v>30</v>
      </c>
      <c r="K18" s="11">
        <f t="shared" si="4"/>
        <v>700</v>
      </c>
    </row>
    <row r="19" spans="1:11" ht="17.25" customHeight="1">
      <c r="A19" s="14" t="s">
        <v>96</v>
      </c>
      <c r="B19" s="13">
        <v>8</v>
      </c>
      <c r="C19" s="13">
        <v>12</v>
      </c>
      <c r="D19" s="13">
        <v>6</v>
      </c>
      <c r="E19" s="13">
        <v>3</v>
      </c>
      <c r="F19" s="13">
        <v>25</v>
      </c>
      <c r="G19" s="13">
        <v>26</v>
      </c>
      <c r="H19" s="13">
        <v>12</v>
      </c>
      <c r="I19" s="13">
        <v>0</v>
      </c>
      <c r="J19" s="13">
        <v>6</v>
      </c>
      <c r="K19" s="11">
        <f t="shared" si="4"/>
        <v>98</v>
      </c>
    </row>
    <row r="20" spans="1:11" ht="17.25" customHeight="1">
      <c r="A20" s="16" t="s">
        <v>22</v>
      </c>
      <c r="B20" s="11">
        <f>+B21+B22+B23</f>
        <v>170102</v>
      </c>
      <c r="C20" s="11">
        <f aca="true" t="shared" si="6" ref="C20:J20">+C21+C22+C23</f>
        <v>196211</v>
      </c>
      <c r="D20" s="11">
        <f t="shared" si="6"/>
        <v>225849</v>
      </c>
      <c r="E20" s="11">
        <f t="shared" si="6"/>
        <v>141165</v>
      </c>
      <c r="F20" s="11">
        <f t="shared" si="6"/>
        <v>220469</v>
      </c>
      <c r="G20" s="11">
        <f t="shared" si="6"/>
        <v>417130</v>
      </c>
      <c r="H20" s="11">
        <f t="shared" si="6"/>
        <v>143834</v>
      </c>
      <c r="I20" s="11">
        <f t="shared" si="6"/>
        <v>33822</v>
      </c>
      <c r="J20" s="11">
        <f t="shared" si="6"/>
        <v>86168</v>
      </c>
      <c r="K20" s="11">
        <f t="shared" si="4"/>
        <v>1634750</v>
      </c>
    </row>
    <row r="21" spans="1:12" ht="17.25" customHeight="1">
      <c r="A21" s="12" t="s">
        <v>23</v>
      </c>
      <c r="B21" s="13">
        <v>87467</v>
      </c>
      <c r="C21" s="13">
        <v>110237</v>
      </c>
      <c r="D21" s="13">
        <v>130333</v>
      </c>
      <c r="E21" s="13">
        <v>79368</v>
      </c>
      <c r="F21" s="13">
        <v>120950</v>
      </c>
      <c r="G21" s="13">
        <v>211776</v>
      </c>
      <c r="H21" s="13">
        <v>76850</v>
      </c>
      <c r="I21" s="13">
        <v>20473</v>
      </c>
      <c r="J21" s="13">
        <v>48252</v>
      </c>
      <c r="K21" s="11">
        <f t="shared" si="4"/>
        <v>885706</v>
      </c>
      <c r="L21" s="50"/>
    </row>
    <row r="22" spans="1:12" ht="17.25" customHeight="1">
      <c r="A22" s="12" t="s">
        <v>24</v>
      </c>
      <c r="B22" s="13">
        <v>78504</v>
      </c>
      <c r="C22" s="13">
        <v>80776</v>
      </c>
      <c r="D22" s="13">
        <v>91222</v>
      </c>
      <c r="E22" s="13">
        <v>58576</v>
      </c>
      <c r="F22" s="13">
        <v>95360</v>
      </c>
      <c r="G22" s="13">
        <v>197847</v>
      </c>
      <c r="H22" s="13">
        <v>61811</v>
      </c>
      <c r="I22" s="13">
        <v>12475</v>
      </c>
      <c r="J22" s="13">
        <v>36447</v>
      </c>
      <c r="K22" s="11">
        <f t="shared" si="4"/>
        <v>713018</v>
      </c>
      <c r="L22" s="50"/>
    </row>
    <row r="23" spans="1:11" ht="17.25" customHeight="1">
      <c r="A23" s="12" t="s">
        <v>25</v>
      </c>
      <c r="B23" s="13">
        <v>4131</v>
      </c>
      <c r="C23" s="13">
        <v>5198</v>
      </c>
      <c r="D23" s="13">
        <v>4294</v>
      </c>
      <c r="E23" s="13">
        <v>3221</v>
      </c>
      <c r="F23" s="13">
        <v>4159</v>
      </c>
      <c r="G23" s="13">
        <v>7507</v>
      </c>
      <c r="H23" s="13">
        <v>5173</v>
      </c>
      <c r="I23" s="13">
        <v>874</v>
      </c>
      <c r="J23" s="13">
        <v>1469</v>
      </c>
      <c r="K23" s="11">
        <f t="shared" si="4"/>
        <v>36026</v>
      </c>
    </row>
    <row r="24" spans="1:11" ht="17.25" customHeight="1">
      <c r="A24" s="16" t="s">
        <v>26</v>
      </c>
      <c r="B24" s="13">
        <f>+B25+B26</f>
        <v>149324</v>
      </c>
      <c r="C24" s="13">
        <f aca="true" t="shared" si="7" ref="C24:J24">+C25+C26</f>
        <v>207499</v>
      </c>
      <c r="D24" s="13">
        <f t="shared" si="7"/>
        <v>226700</v>
      </c>
      <c r="E24" s="13">
        <f t="shared" si="7"/>
        <v>140125</v>
      </c>
      <c r="F24" s="13">
        <f t="shared" si="7"/>
        <v>174868</v>
      </c>
      <c r="G24" s="13">
        <f t="shared" si="7"/>
        <v>249859</v>
      </c>
      <c r="H24" s="13">
        <f t="shared" si="7"/>
        <v>122124</v>
      </c>
      <c r="I24" s="13">
        <f t="shared" si="7"/>
        <v>35719</v>
      </c>
      <c r="J24" s="13">
        <f t="shared" si="7"/>
        <v>96502</v>
      </c>
      <c r="K24" s="11">
        <f t="shared" si="4"/>
        <v>1402720</v>
      </c>
    </row>
    <row r="25" spans="1:12" ht="17.25" customHeight="1">
      <c r="A25" s="12" t="s">
        <v>115</v>
      </c>
      <c r="B25" s="13">
        <v>72817</v>
      </c>
      <c r="C25" s="13">
        <v>110735</v>
      </c>
      <c r="D25" s="13">
        <v>131230</v>
      </c>
      <c r="E25" s="13">
        <v>80354</v>
      </c>
      <c r="F25" s="13">
        <v>91537</v>
      </c>
      <c r="G25" s="13">
        <v>124149</v>
      </c>
      <c r="H25" s="13">
        <v>62432</v>
      </c>
      <c r="I25" s="13">
        <v>23136</v>
      </c>
      <c r="J25" s="13">
        <v>54154</v>
      </c>
      <c r="K25" s="11">
        <f t="shared" si="4"/>
        <v>750544</v>
      </c>
      <c r="L25" s="50"/>
    </row>
    <row r="26" spans="1:12" ht="17.25" customHeight="1">
      <c r="A26" s="12" t="s">
        <v>116</v>
      </c>
      <c r="B26" s="13">
        <v>76507</v>
      </c>
      <c r="C26" s="13">
        <v>96764</v>
      </c>
      <c r="D26" s="13">
        <v>95470</v>
      </c>
      <c r="E26" s="13">
        <v>59771</v>
      </c>
      <c r="F26" s="13">
        <v>83331</v>
      </c>
      <c r="G26" s="13">
        <v>125710</v>
      </c>
      <c r="H26" s="13">
        <v>59692</v>
      </c>
      <c r="I26" s="13">
        <v>12583</v>
      </c>
      <c r="J26" s="13">
        <v>42348</v>
      </c>
      <c r="K26" s="11">
        <f t="shared" si="4"/>
        <v>652176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7257</v>
      </c>
      <c r="I27" s="11">
        <v>0</v>
      </c>
      <c r="J27" s="11">
        <v>0</v>
      </c>
      <c r="K27" s="11">
        <f t="shared" si="4"/>
        <v>7257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11003.75</v>
      </c>
      <c r="I35" s="19">
        <v>0</v>
      </c>
      <c r="J35" s="19">
        <v>0</v>
      </c>
      <c r="K35" s="23">
        <f>SUM(B35:J35)</f>
        <v>11003.75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1762901.91</v>
      </c>
      <c r="C47" s="22">
        <f aca="true" t="shared" si="12" ref="C47:H47">+C48+C57</f>
        <v>2556892.7</v>
      </c>
      <c r="D47" s="22">
        <f t="shared" si="12"/>
        <v>3040575.4099999997</v>
      </c>
      <c r="E47" s="22">
        <f t="shared" si="12"/>
        <v>1719486.3599999999</v>
      </c>
      <c r="F47" s="22">
        <f t="shared" si="12"/>
        <v>2273444.1700000004</v>
      </c>
      <c r="G47" s="22">
        <f t="shared" si="12"/>
        <v>3246002.48</v>
      </c>
      <c r="H47" s="22">
        <f t="shared" si="12"/>
        <v>1704036.55</v>
      </c>
      <c r="I47" s="22">
        <f>+I48+I57</f>
        <v>651742.69</v>
      </c>
      <c r="J47" s="22">
        <f>+J48+J57</f>
        <v>1042221.15</v>
      </c>
      <c r="K47" s="22">
        <f>SUM(B47:J47)</f>
        <v>17997303.419999998</v>
      </c>
    </row>
    <row r="48" spans="1:11" ht="17.25" customHeight="1">
      <c r="A48" s="16" t="s">
        <v>108</v>
      </c>
      <c r="B48" s="23">
        <f>SUM(B49:B56)</f>
        <v>1745199.3699999999</v>
      </c>
      <c r="C48" s="23">
        <f aca="true" t="shared" si="13" ref="C48:J48">SUM(C49:C56)</f>
        <v>2531923.56</v>
      </c>
      <c r="D48" s="23">
        <f t="shared" si="13"/>
        <v>3015280.7899999996</v>
      </c>
      <c r="E48" s="23">
        <f t="shared" si="13"/>
        <v>1696536.8099999998</v>
      </c>
      <c r="F48" s="23">
        <f t="shared" si="13"/>
        <v>2249930.5700000003</v>
      </c>
      <c r="G48" s="23">
        <f t="shared" si="13"/>
        <v>3216056.64</v>
      </c>
      <c r="H48" s="23">
        <f t="shared" si="13"/>
        <v>1683646.45</v>
      </c>
      <c r="I48" s="23">
        <f t="shared" si="13"/>
        <v>651742.69</v>
      </c>
      <c r="J48" s="23">
        <f t="shared" si="13"/>
        <v>1028344.29</v>
      </c>
      <c r="K48" s="23">
        <f aca="true" t="shared" si="14" ref="K48:K57">SUM(B48:J48)</f>
        <v>17818661.169999998</v>
      </c>
    </row>
    <row r="49" spans="1:11" ht="17.25" customHeight="1">
      <c r="A49" s="34" t="s">
        <v>43</v>
      </c>
      <c r="B49" s="23">
        <f aca="true" t="shared" si="15" ref="B49:H49">ROUND(B30*B7,2)</f>
        <v>1744034.64</v>
      </c>
      <c r="C49" s="23">
        <f t="shared" si="15"/>
        <v>2524412.86</v>
      </c>
      <c r="D49" s="23">
        <f t="shared" si="15"/>
        <v>3013076.96</v>
      </c>
      <c r="E49" s="23">
        <f t="shared" si="15"/>
        <v>1695626.41</v>
      </c>
      <c r="F49" s="23">
        <f t="shared" si="15"/>
        <v>2248133.72</v>
      </c>
      <c r="G49" s="23">
        <f t="shared" si="15"/>
        <v>3213524.84</v>
      </c>
      <c r="H49" s="23">
        <f t="shared" si="15"/>
        <v>1671548.45</v>
      </c>
      <c r="I49" s="23">
        <f>ROUND(I30*I7,2)</f>
        <v>650676.97</v>
      </c>
      <c r="J49" s="23">
        <f>ROUND(J30*J7,2)</f>
        <v>1026127.25</v>
      </c>
      <c r="K49" s="23">
        <f t="shared" si="14"/>
        <v>17787162.1</v>
      </c>
    </row>
    <row r="50" spans="1:11" ht="17.25" customHeight="1">
      <c r="A50" s="34" t="s">
        <v>44</v>
      </c>
      <c r="B50" s="19">
        <v>0</v>
      </c>
      <c r="C50" s="23">
        <f>ROUND(C31*C7,2)</f>
        <v>5611.2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5611.2</v>
      </c>
    </row>
    <row r="51" spans="1:11" ht="17.25" customHeight="1">
      <c r="A51" s="64" t="s">
        <v>104</v>
      </c>
      <c r="B51" s="65">
        <f aca="true" t="shared" si="16" ref="B51:H51">ROUND(B32*B7,2)</f>
        <v>-2926.95</v>
      </c>
      <c r="C51" s="65">
        <f t="shared" si="16"/>
        <v>-3874.22</v>
      </c>
      <c r="D51" s="65">
        <f t="shared" si="16"/>
        <v>-4181.93</v>
      </c>
      <c r="E51" s="65">
        <f t="shared" si="16"/>
        <v>-2535</v>
      </c>
      <c r="F51" s="65">
        <f t="shared" si="16"/>
        <v>-3484.67</v>
      </c>
      <c r="G51" s="65">
        <f t="shared" si="16"/>
        <v>-4898.28</v>
      </c>
      <c r="H51" s="65">
        <f t="shared" si="16"/>
        <v>-2620.79</v>
      </c>
      <c r="I51" s="19">
        <v>0</v>
      </c>
      <c r="J51" s="19">
        <v>0</v>
      </c>
      <c r="K51" s="65">
        <f>SUM(B51:J51)</f>
        <v>-24521.84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11003.75</v>
      </c>
      <c r="I53" s="31">
        <f>+I35</f>
        <v>0</v>
      </c>
      <c r="J53" s="31">
        <f>+J35</f>
        <v>0</v>
      </c>
      <c r="K53" s="23">
        <f t="shared" si="14"/>
        <v>11003.75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17702.54</v>
      </c>
      <c r="C57" s="36">
        <v>24969.14</v>
      </c>
      <c r="D57" s="36">
        <v>25294.62</v>
      </c>
      <c r="E57" s="36">
        <v>22949.55</v>
      </c>
      <c r="F57" s="36">
        <v>23513.6</v>
      </c>
      <c r="G57" s="36">
        <v>29945.84</v>
      </c>
      <c r="H57" s="36">
        <v>20390.1</v>
      </c>
      <c r="I57" s="19">
        <v>0</v>
      </c>
      <c r="J57" s="36">
        <v>13876.86</v>
      </c>
      <c r="K57" s="36">
        <f t="shared" si="14"/>
        <v>178642.25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-254799.99</v>
      </c>
      <c r="C61" s="35">
        <f t="shared" si="17"/>
        <v>-285003.87</v>
      </c>
      <c r="D61" s="35">
        <f t="shared" si="17"/>
        <v>-299765.14</v>
      </c>
      <c r="E61" s="35">
        <f t="shared" si="17"/>
        <v>-322041.22</v>
      </c>
      <c r="F61" s="35">
        <f t="shared" si="17"/>
        <v>-310033.61</v>
      </c>
      <c r="G61" s="35">
        <f t="shared" si="17"/>
        <v>-377003.76</v>
      </c>
      <c r="H61" s="35">
        <f t="shared" si="17"/>
        <v>-228981.71</v>
      </c>
      <c r="I61" s="35">
        <f t="shared" si="17"/>
        <v>-112953.68</v>
      </c>
      <c r="J61" s="35">
        <f t="shared" si="17"/>
        <v>-99395.39</v>
      </c>
      <c r="K61" s="35">
        <f>SUM(B61:J61)</f>
        <v>-2289978.37</v>
      </c>
    </row>
    <row r="62" spans="1:11" ht="18.75" customHeight="1">
      <c r="A62" s="16" t="s">
        <v>74</v>
      </c>
      <c r="B62" s="35">
        <f aca="true" t="shared" si="18" ref="B62:J62">B63+B64+B65+B66+B67+B68</f>
        <v>-202834.24</v>
      </c>
      <c r="C62" s="35">
        <f t="shared" si="18"/>
        <v>-209444.38999999998</v>
      </c>
      <c r="D62" s="35">
        <f t="shared" si="18"/>
        <v>-216332.68000000002</v>
      </c>
      <c r="E62" s="35">
        <f t="shared" si="18"/>
        <v>-272220.06999999995</v>
      </c>
      <c r="F62" s="35">
        <f t="shared" si="18"/>
        <v>-240549.07</v>
      </c>
      <c r="G62" s="35">
        <f t="shared" si="18"/>
        <v>-276400.27</v>
      </c>
      <c r="H62" s="35">
        <f t="shared" si="18"/>
        <v>-179656.4</v>
      </c>
      <c r="I62" s="35">
        <f t="shared" si="18"/>
        <v>-32904.2</v>
      </c>
      <c r="J62" s="35">
        <f t="shared" si="18"/>
        <v>-67928.8</v>
      </c>
      <c r="K62" s="35">
        <f aca="true" t="shared" si="19" ref="K62:K91">SUM(B62:J62)</f>
        <v>-1698270.1199999999</v>
      </c>
    </row>
    <row r="63" spans="1:11" ht="18.75" customHeight="1">
      <c r="A63" s="12" t="s">
        <v>75</v>
      </c>
      <c r="B63" s="35">
        <f>-ROUND(B9*$D$3,2)</f>
        <v>-143172.6</v>
      </c>
      <c r="C63" s="35">
        <f aca="true" t="shared" si="20" ref="C63:J63">-ROUND(C9*$D$3,2)</f>
        <v>-203258.2</v>
      </c>
      <c r="D63" s="35">
        <f t="shared" si="20"/>
        <v>-189578.2</v>
      </c>
      <c r="E63" s="35">
        <f t="shared" si="20"/>
        <v>-137989.4</v>
      </c>
      <c r="F63" s="35">
        <f t="shared" si="20"/>
        <v>-146733.2</v>
      </c>
      <c r="G63" s="35">
        <f t="shared" si="20"/>
        <v>-198679.2</v>
      </c>
      <c r="H63" s="35">
        <f t="shared" si="20"/>
        <v>-179656.4</v>
      </c>
      <c r="I63" s="35">
        <f t="shared" si="20"/>
        <v>-32904.2</v>
      </c>
      <c r="J63" s="35">
        <f t="shared" si="20"/>
        <v>-67928.8</v>
      </c>
      <c r="K63" s="35">
        <f t="shared" si="19"/>
        <v>-1299900.2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-1341.4</v>
      </c>
      <c r="C65" s="35">
        <v>-459.8</v>
      </c>
      <c r="D65" s="35">
        <v>-285</v>
      </c>
      <c r="E65" s="35">
        <v>-703</v>
      </c>
      <c r="F65" s="35">
        <v>-475</v>
      </c>
      <c r="G65" s="35">
        <v>-425.6</v>
      </c>
      <c r="H65" s="19">
        <v>0</v>
      </c>
      <c r="I65" s="19">
        <v>0</v>
      </c>
      <c r="J65" s="19">
        <v>0</v>
      </c>
      <c r="K65" s="35">
        <f t="shared" si="19"/>
        <v>-3689.7999999999997</v>
      </c>
    </row>
    <row r="66" spans="1:11" ht="18.75" customHeight="1">
      <c r="A66" s="12" t="s">
        <v>105</v>
      </c>
      <c r="B66" s="35">
        <v>-665</v>
      </c>
      <c r="C66" s="35">
        <v>-478.8</v>
      </c>
      <c r="D66" s="35">
        <v>-266</v>
      </c>
      <c r="E66" s="35">
        <v>-638.4</v>
      </c>
      <c r="F66" s="35">
        <v>-133</v>
      </c>
      <c r="G66" s="35">
        <v>-159.6</v>
      </c>
      <c r="H66" s="19">
        <v>0</v>
      </c>
      <c r="I66" s="19">
        <v>0</v>
      </c>
      <c r="J66" s="19">
        <v>0</v>
      </c>
      <c r="K66" s="35">
        <f t="shared" si="19"/>
        <v>-2340.7999999999997</v>
      </c>
    </row>
    <row r="67" spans="1:11" ht="18.75" customHeight="1">
      <c r="A67" s="12" t="s">
        <v>52</v>
      </c>
      <c r="B67" s="35">
        <v>-57655.24</v>
      </c>
      <c r="C67" s="35">
        <v>-5247.59</v>
      </c>
      <c r="D67" s="35">
        <v>-26203.48</v>
      </c>
      <c r="E67" s="35">
        <v>-132889.27</v>
      </c>
      <c r="F67" s="35">
        <v>-93207.87</v>
      </c>
      <c r="G67" s="35">
        <v>-77135.87</v>
      </c>
      <c r="H67" s="19">
        <v>0</v>
      </c>
      <c r="I67" s="19">
        <v>0</v>
      </c>
      <c r="J67" s="19">
        <v>0</v>
      </c>
      <c r="K67" s="35">
        <f t="shared" si="19"/>
        <v>-392339.31999999995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-51965.75</v>
      </c>
      <c r="C69" s="65">
        <f>SUM(C70:C102)</f>
        <v>-75559.48</v>
      </c>
      <c r="D69" s="65">
        <f>SUM(D70:D102)</f>
        <v>-83432.45999999999</v>
      </c>
      <c r="E69" s="65">
        <f aca="true" t="shared" si="21" ref="E69:J69">SUM(E70:E102)</f>
        <v>-49821.15</v>
      </c>
      <c r="F69" s="65">
        <f t="shared" si="21"/>
        <v>-69484.54000000001</v>
      </c>
      <c r="G69" s="65">
        <f t="shared" si="21"/>
        <v>-100603.49</v>
      </c>
      <c r="H69" s="65">
        <f t="shared" si="21"/>
        <v>-49325.31</v>
      </c>
      <c r="I69" s="65">
        <f t="shared" si="21"/>
        <v>-80049.48</v>
      </c>
      <c r="J69" s="65">
        <f t="shared" si="21"/>
        <v>-31466.59</v>
      </c>
      <c r="K69" s="65">
        <f t="shared" si="19"/>
        <v>-591708.25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-16038.42</v>
      </c>
      <c r="C74" s="35">
        <v>-23282.63</v>
      </c>
      <c r="D74" s="35">
        <v>-22010</v>
      </c>
      <c r="E74" s="35">
        <v>-15434.74</v>
      </c>
      <c r="F74" s="35">
        <v>-21210.53</v>
      </c>
      <c r="G74" s="35">
        <v>-32321.58</v>
      </c>
      <c r="H74" s="35">
        <v>-15826.31</v>
      </c>
      <c r="I74" s="35">
        <v>-5563.68</v>
      </c>
      <c r="J74" s="35">
        <v>-11470</v>
      </c>
      <c r="K74" s="65">
        <f t="shared" si="19"/>
        <v>-163157.89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118</v>
      </c>
      <c r="B100" s="35">
        <v>-34927.33</v>
      </c>
      <c r="C100" s="35">
        <v>-51218.06</v>
      </c>
      <c r="D100" s="35">
        <v>-60348.31</v>
      </c>
      <c r="E100" s="35">
        <v>-33386.41</v>
      </c>
      <c r="F100" s="35">
        <v>-45893.36</v>
      </c>
      <c r="G100" s="35">
        <v>-65275.51</v>
      </c>
      <c r="H100" s="35">
        <v>-33499</v>
      </c>
      <c r="I100" s="35">
        <v>-12092.99</v>
      </c>
      <c r="J100" s="35">
        <v>-19996.59</v>
      </c>
      <c r="K100" s="35">
        <f>SUM(B100:J100)</f>
        <v>-356637.56000000006</v>
      </c>
      <c r="L100" s="53"/>
    </row>
    <row r="101" spans="1:12" ht="18.75" customHeight="1">
      <c r="A101" s="73" t="s">
        <v>119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120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1508101.92</v>
      </c>
      <c r="C106" s="24">
        <f t="shared" si="22"/>
        <v>2271888.83</v>
      </c>
      <c r="D106" s="24">
        <f t="shared" si="22"/>
        <v>2740810.2699999996</v>
      </c>
      <c r="E106" s="24">
        <f t="shared" si="22"/>
        <v>1397445.14</v>
      </c>
      <c r="F106" s="24">
        <f t="shared" si="22"/>
        <v>1963410.5600000003</v>
      </c>
      <c r="G106" s="24">
        <f t="shared" si="22"/>
        <v>2868998.7199999997</v>
      </c>
      <c r="H106" s="24">
        <f t="shared" si="22"/>
        <v>1475054.84</v>
      </c>
      <c r="I106" s="24">
        <f>+I107+I108</f>
        <v>538789.01</v>
      </c>
      <c r="J106" s="24">
        <f>+J107+J108</f>
        <v>942825.76</v>
      </c>
      <c r="K106" s="46">
        <f>SUM(B106:J106)</f>
        <v>15707325.049999997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1490399.38</v>
      </c>
      <c r="C107" s="24">
        <f t="shared" si="23"/>
        <v>2246919.69</v>
      </c>
      <c r="D107" s="24">
        <f t="shared" si="23"/>
        <v>2715515.6499999994</v>
      </c>
      <c r="E107" s="24">
        <f t="shared" si="23"/>
        <v>1374495.5899999999</v>
      </c>
      <c r="F107" s="24">
        <f t="shared" si="23"/>
        <v>1939896.9600000002</v>
      </c>
      <c r="G107" s="24">
        <f t="shared" si="23"/>
        <v>2839052.88</v>
      </c>
      <c r="H107" s="24">
        <f t="shared" si="23"/>
        <v>1454664.74</v>
      </c>
      <c r="I107" s="24">
        <f t="shared" si="23"/>
        <v>538789.01</v>
      </c>
      <c r="J107" s="24">
        <f t="shared" si="23"/>
        <v>928948.9</v>
      </c>
      <c r="K107" s="46">
        <f>SUM(B107:J107)</f>
        <v>15528682.799999999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17702.54</v>
      </c>
      <c r="C108" s="24">
        <f t="shared" si="24"/>
        <v>24969.14</v>
      </c>
      <c r="D108" s="24">
        <f t="shared" si="24"/>
        <v>25294.62</v>
      </c>
      <c r="E108" s="24">
        <f t="shared" si="24"/>
        <v>22949.55</v>
      </c>
      <c r="F108" s="24">
        <f t="shared" si="24"/>
        <v>23513.6</v>
      </c>
      <c r="G108" s="24">
        <f t="shared" si="24"/>
        <v>29945.84</v>
      </c>
      <c r="H108" s="24">
        <f t="shared" si="24"/>
        <v>20390.1</v>
      </c>
      <c r="I108" s="19">
        <f t="shared" si="24"/>
        <v>0</v>
      </c>
      <c r="J108" s="24">
        <f t="shared" si="24"/>
        <v>13876.86</v>
      </c>
      <c r="K108" s="46">
        <f>SUM(B108:J108)</f>
        <v>178642.25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15707325.06</v>
      </c>
      <c r="L114" s="52"/>
    </row>
    <row r="115" spans="1:11" ht="18.75" customHeight="1">
      <c r="A115" s="26" t="s">
        <v>70</v>
      </c>
      <c r="B115" s="27">
        <v>201174.81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201174.81</v>
      </c>
    </row>
    <row r="116" spans="1:11" ht="18.75" customHeight="1">
      <c r="A116" s="26" t="s">
        <v>71</v>
      </c>
      <c r="B116" s="27">
        <v>1306927.11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1306927.11</v>
      </c>
    </row>
    <row r="117" spans="1:11" ht="18.75" customHeight="1">
      <c r="A117" s="26" t="s">
        <v>72</v>
      </c>
      <c r="B117" s="38">
        <v>0</v>
      </c>
      <c r="C117" s="27">
        <f>+C106</f>
        <v>2271888.83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2271888.83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2550723.74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2550723.74</v>
      </c>
    </row>
    <row r="119" spans="1:11" ht="18.75" customHeight="1">
      <c r="A119" s="26" t="s">
        <v>121</v>
      </c>
      <c r="B119" s="38">
        <v>0</v>
      </c>
      <c r="C119" s="38">
        <v>0</v>
      </c>
      <c r="D119" s="27">
        <v>190086.54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190086.54</v>
      </c>
    </row>
    <row r="120" spans="1:11" ht="18.75" customHeight="1">
      <c r="A120" s="26" t="s">
        <v>122</v>
      </c>
      <c r="B120" s="38">
        <v>0</v>
      </c>
      <c r="C120" s="38">
        <v>0</v>
      </c>
      <c r="D120" s="38">
        <v>0</v>
      </c>
      <c r="E120" s="27">
        <v>1257700.62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1257700.62</v>
      </c>
    </row>
    <row r="121" spans="1:11" ht="18.75" customHeight="1">
      <c r="A121" s="26" t="s">
        <v>123</v>
      </c>
      <c r="B121" s="38">
        <v>0</v>
      </c>
      <c r="C121" s="38">
        <v>0</v>
      </c>
      <c r="D121" s="38">
        <v>0</v>
      </c>
      <c r="E121" s="27">
        <v>139744.52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139744.52</v>
      </c>
    </row>
    <row r="122" spans="1:11" ht="18.75" customHeight="1">
      <c r="A122" s="26" t="s">
        <v>124</v>
      </c>
      <c r="B122" s="38">
        <v>0</v>
      </c>
      <c r="C122" s="38">
        <v>0</v>
      </c>
      <c r="D122" s="38">
        <v>0</v>
      </c>
      <c r="E122" s="38">
        <v>0</v>
      </c>
      <c r="F122" s="27">
        <v>385892.49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385892.49</v>
      </c>
    </row>
    <row r="123" spans="1:11" ht="18.75" customHeight="1">
      <c r="A123" s="26" t="s">
        <v>125</v>
      </c>
      <c r="B123" s="38">
        <v>0</v>
      </c>
      <c r="C123" s="38">
        <v>0</v>
      </c>
      <c r="D123" s="38">
        <v>0</v>
      </c>
      <c r="E123" s="38">
        <v>0</v>
      </c>
      <c r="F123" s="27">
        <v>712292.42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712292.42</v>
      </c>
    </row>
    <row r="124" spans="1:11" ht="18.75" customHeight="1">
      <c r="A124" s="26" t="s">
        <v>126</v>
      </c>
      <c r="B124" s="38">
        <v>0</v>
      </c>
      <c r="C124" s="38">
        <v>0</v>
      </c>
      <c r="D124" s="38">
        <v>0</v>
      </c>
      <c r="E124" s="38">
        <v>0</v>
      </c>
      <c r="F124" s="27">
        <v>96250.5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96250.5</v>
      </c>
    </row>
    <row r="125" spans="1:11" ht="18.75" customHeight="1">
      <c r="A125" s="26" t="s">
        <v>127</v>
      </c>
      <c r="B125" s="66">
        <v>0</v>
      </c>
      <c r="C125" s="66">
        <v>0</v>
      </c>
      <c r="D125" s="66">
        <v>0</v>
      </c>
      <c r="E125" s="66">
        <v>0</v>
      </c>
      <c r="F125" s="67">
        <v>768975.15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768975.15</v>
      </c>
    </row>
    <row r="126" spans="1:11" ht="18.75" customHeight="1">
      <c r="A126" s="26" t="s">
        <v>128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855422.34</v>
      </c>
      <c r="H126" s="38">
        <v>0</v>
      </c>
      <c r="I126" s="38">
        <v>0</v>
      </c>
      <c r="J126" s="38">
        <v>0</v>
      </c>
      <c r="K126" s="39">
        <f t="shared" si="25"/>
        <v>855422.34</v>
      </c>
    </row>
    <row r="127" spans="1:11" ht="18.75" customHeight="1">
      <c r="A127" s="26" t="s">
        <v>129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66553.41</v>
      </c>
      <c r="H127" s="38">
        <v>0</v>
      </c>
      <c r="I127" s="38">
        <v>0</v>
      </c>
      <c r="J127" s="38">
        <v>0</v>
      </c>
      <c r="K127" s="39">
        <f t="shared" si="25"/>
        <v>66553.41</v>
      </c>
    </row>
    <row r="128" spans="1:11" ht="18.75" customHeight="1">
      <c r="A128" s="26" t="s">
        <v>130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391706.26</v>
      </c>
      <c r="H128" s="38">
        <v>0</v>
      </c>
      <c r="I128" s="38">
        <v>0</v>
      </c>
      <c r="J128" s="38">
        <v>0</v>
      </c>
      <c r="K128" s="39">
        <f t="shared" si="25"/>
        <v>391706.26</v>
      </c>
    </row>
    <row r="129" spans="1:11" ht="18.75" customHeight="1">
      <c r="A129" s="26" t="s">
        <v>131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425938.93</v>
      </c>
      <c r="H129" s="38">
        <v>0</v>
      </c>
      <c r="I129" s="38">
        <v>0</v>
      </c>
      <c r="J129" s="38">
        <v>0</v>
      </c>
      <c r="K129" s="39">
        <f t="shared" si="25"/>
        <v>425938.93</v>
      </c>
    </row>
    <row r="130" spans="1:11" ht="18.75" customHeight="1">
      <c r="A130" s="26" t="s">
        <v>132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1129377.79</v>
      </c>
      <c r="H130" s="38">
        <v>0</v>
      </c>
      <c r="I130" s="38">
        <v>0</v>
      </c>
      <c r="J130" s="38">
        <v>0</v>
      </c>
      <c r="K130" s="39">
        <f t="shared" si="25"/>
        <v>1129377.79</v>
      </c>
    </row>
    <row r="131" spans="1:11" ht="18.75" customHeight="1">
      <c r="A131" s="26" t="s">
        <v>133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515231.82</v>
      </c>
      <c r="I131" s="38">
        <v>0</v>
      </c>
      <c r="J131" s="38">
        <v>0</v>
      </c>
      <c r="K131" s="39">
        <f t="shared" si="25"/>
        <v>515231.82</v>
      </c>
    </row>
    <row r="132" spans="1:11" ht="18.75" customHeight="1">
      <c r="A132" s="26" t="s">
        <v>134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959823.01</v>
      </c>
      <c r="I132" s="38">
        <v>0</v>
      </c>
      <c r="J132" s="38">
        <v>0</v>
      </c>
      <c r="K132" s="39">
        <f t="shared" si="25"/>
        <v>959823.01</v>
      </c>
    </row>
    <row r="133" spans="1:11" ht="18.75" customHeight="1">
      <c r="A133" s="26" t="s">
        <v>135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538789.01</v>
      </c>
      <c r="J133" s="38"/>
      <c r="K133" s="39">
        <f t="shared" si="25"/>
        <v>538789.01</v>
      </c>
    </row>
    <row r="134" spans="1:11" ht="18.75" customHeight="1">
      <c r="A134" s="74" t="s">
        <v>136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942825.76</v>
      </c>
      <c r="K134" s="42">
        <f t="shared" si="25"/>
        <v>942825.76</v>
      </c>
    </row>
    <row r="135" spans="1:11" ht="18.75" customHeight="1">
      <c r="A135" s="72" t="s">
        <v>137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 t="s">
        <v>139</v>
      </c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2017-12-12T17:59:16Z</dcterms:modified>
  <cp:category/>
  <cp:version/>
  <cp:contentType/>
  <cp:contentStatus/>
</cp:coreProperties>
</file>