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<sst xmlns="http://schemas.openxmlformats.org/spreadsheetml/2006/main" count="140" uniqueCount="140">
  <si>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</si>
  <si>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</si>
  <si>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</si>
  <si>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</si>
  <si>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</si>
  <si>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</si>
  <si>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</si>
  <si>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</si>
  <si>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</si>
  <si>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</si>
  <si>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</si>
  <si>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</si>
  <si>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</si>
  <si>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</si>
  <si>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</si>
  <si>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</si>
  <si>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</si>
  <si>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</si>
  <si>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</si>
  <si>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</si>
  <si>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</si>
  <si>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</si>
  <si>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</si>
  <si>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</si>
  <si>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</si>
  <si>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</si>
  <si>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</si>
  <si>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</si>
  <si>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</si>
  <si>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</si>
  <si>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</si>
  <si>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</si>
  <si>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</si>
  <si>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</si>
  <si>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</si>
  <si>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</si>
  <si>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</si>
  <si>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</si>
  <si>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</si>
  <si>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</si>
  <si>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</si>
  <si>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</si>
  <si>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</si>
  <si>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</si>
  <si>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</si>
  <si>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</si>
  <si>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</si>
  <si>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</si>
  <si>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</si>
  <si>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</si>
  <si>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</si>
  <si>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</si>
  <si>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</si>
  <si>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</si>
  <si>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</si>
  <si>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</si>
  <si>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</si>
  <si>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</si>
  <si>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</si>
  <si>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</si>
  <si>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</si>
  <si>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</si>
  <si>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</si>
  <si>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</si>
  <si>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</si>
  <si>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</si>
  <si>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</si>
  <si>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</si>
  <si>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</si>
  <si>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</si>
  <si>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</si>
  <si>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</si>
  <si>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</si>
  <si>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</si>
  <si>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</si>
  <si>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</si>
  <si>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</si>
  <si>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</si>
  <si>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</si>
  <si>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</si>
  <si>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</si>
  <si>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</si>
  <si>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</si>
  <si>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</si>
  <si>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</si>
  <si>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</si>
  <si>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</si>
  <si>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</si>
  <si>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</si>
  <si>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</si>
  <si>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</si>
  <si>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</si>
  <si>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</si>
  <si>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</si>
  <si>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</si>
  <si>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</si>
  <si>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</si>
  <si>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</si>
  <si>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</si>
  <si>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</si>
  <si>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</si>
  <si>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</si>
  <si>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</si>
  <si>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</si>
  <si>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</si>
  <si>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</si>
  <si>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</si>
  <si>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</si>
  <si>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</si>
  <si>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</si>
  <si>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</si>
  <si>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</si>
  <si>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</si>
  <si>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</si>
  <si>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</si>
  <si>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</si>
  <si>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</si>
  <si>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</si>
  <si>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</si>
  <si>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</si>
  <si>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</si>
  <si>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</si>
  <si>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</si>
  <si>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</si>
  <si>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</si>
  <si>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</si>
  <si>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</si>
  <si>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</si>
  <si>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</si>
  <si>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</si>
  <si>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</si>
  <si>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</si>
  <si>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</si>
  <si>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</si>
  <si>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</si>
  <si>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</si>
  <si>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</si>
  <si>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Nota:</t>
  </si>
  <si>
    <t>OPERAÇÃO 04/12/17 - VENCIMENTO 11/12/17</t>
  </si>
  <si>
    <t>(1) Ajuste de remuneração previsto contratualmente, período de 25/10 a 23/11/17, parcela 7/19.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</si>
</sst>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580016</v>
      </c>
      <c r="C7" s="9">
        <f t="shared" si="0"/>
        <v>747148</v>
      </c>
      <c r="D7" s="9">
        <f t="shared" si="0"/>
        <v>789038</v>
      </c>
      <c r="E7" s="9">
        <f t="shared" si="0"/>
        <v>524300</v>
      </c>
      <c r="F7" s="9">
        <f t="shared" si="0"/>
        <v>701469</v>
      </c>
      <c r="G7" s="9">
        <f t="shared" si="0"/>
        <v>1199042</v>
      </c>
      <c r="H7" s="9">
        <f t="shared" si="0"/>
        <v>538078</v>
      </c>
      <c r="I7" s="9">
        <f t="shared" si="0"/>
        <v>120405</v>
      </c>
      <c r="J7" s="9">
        <f t="shared" si="0"/>
        <v>313126</v>
      </c>
      <c r="K7" s="9">
        <f t="shared" si="0"/>
        <v>5512622</v>
      </c>
      <c r="L7" s="50"/>
    </row>
    <row r="8" spans="1:11" ht="17.25" customHeight="1">
      <c r="A8" s="10" t="s">
        <v>97</v>
      </c>
      <c r="B8" s="11">
        <f>B9+B12+B16</f>
        <v>271682</v>
      </c>
      <c r="C8" s="11">
        <f aca="true" t="shared" si="1" ref="C8:J8">C9+C12+C16</f>
        <v>361578</v>
      </c>
      <c r="D8" s="11">
        <f t="shared" si="1"/>
        <v>356613</v>
      </c>
      <c r="E8" s="11">
        <f t="shared" si="1"/>
        <v>252175</v>
      </c>
      <c r="F8" s="11">
        <f t="shared" si="1"/>
        <v>321835</v>
      </c>
      <c r="G8" s="11">
        <f t="shared" si="1"/>
        <v>556019</v>
      </c>
      <c r="H8" s="11">
        <f t="shared" si="1"/>
        <v>275121</v>
      </c>
      <c r="I8" s="11">
        <f t="shared" si="1"/>
        <v>52637</v>
      </c>
      <c r="J8" s="11">
        <f t="shared" si="1"/>
        <v>140457</v>
      </c>
      <c r="K8" s="11">
        <f>SUM(B8:J8)</f>
        <v>2588117</v>
      </c>
    </row>
    <row r="9" spans="1:11" ht="17.25" customHeight="1">
      <c r="A9" s="15" t="s">
        <v>16</v>
      </c>
      <c r="B9" s="13">
        <f>+B10+B11</f>
        <v>36729</v>
      </c>
      <c r="C9" s="13">
        <f aca="true" t="shared" si="2" ref="C9:J9">+C10+C11</f>
        <v>53329</v>
      </c>
      <c r="D9" s="13">
        <f t="shared" si="2"/>
        <v>48223</v>
      </c>
      <c r="E9" s="13">
        <f t="shared" si="2"/>
        <v>34124</v>
      </c>
      <c r="F9" s="13">
        <f t="shared" si="2"/>
        <v>38117</v>
      </c>
      <c r="G9" s="13">
        <f t="shared" si="2"/>
        <v>52636</v>
      </c>
      <c r="H9" s="13">
        <f t="shared" si="2"/>
        <v>45185</v>
      </c>
      <c r="I9" s="13">
        <f t="shared" si="2"/>
        <v>8502</v>
      </c>
      <c r="J9" s="13">
        <f t="shared" si="2"/>
        <v>17412</v>
      </c>
      <c r="K9" s="11">
        <f>SUM(B9:J9)</f>
        <v>334257</v>
      </c>
    </row>
    <row r="10" spans="1:11" ht="17.25" customHeight="1">
      <c r="A10" s="29" t="s">
        <v>17</v>
      </c>
      <c r="B10" s="13">
        <v>36729</v>
      </c>
      <c r="C10" s="13">
        <v>53329</v>
      </c>
      <c r="D10" s="13">
        <v>48223</v>
      </c>
      <c r="E10" s="13">
        <v>34124</v>
      </c>
      <c r="F10" s="13">
        <v>38117</v>
      </c>
      <c r="G10" s="13">
        <v>52636</v>
      </c>
      <c r="H10" s="13">
        <v>45185</v>
      </c>
      <c r="I10" s="13">
        <v>8502</v>
      </c>
      <c r="J10" s="13">
        <v>17412</v>
      </c>
      <c r="K10" s="11">
        <f>SUM(B10:J10)</f>
        <v>334257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221687</v>
      </c>
      <c r="C12" s="17">
        <f t="shared" si="3"/>
        <v>290067</v>
      </c>
      <c r="D12" s="17">
        <f t="shared" si="3"/>
        <v>290903</v>
      </c>
      <c r="E12" s="17">
        <f t="shared" si="3"/>
        <v>205988</v>
      </c>
      <c r="F12" s="17">
        <f t="shared" si="3"/>
        <v>264883</v>
      </c>
      <c r="G12" s="17">
        <f t="shared" si="3"/>
        <v>470662</v>
      </c>
      <c r="H12" s="17">
        <f t="shared" si="3"/>
        <v>216914</v>
      </c>
      <c r="I12" s="17">
        <f t="shared" si="3"/>
        <v>41217</v>
      </c>
      <c r="J12" s="17">
        <f t="shared" si="3"/>
        <v>115790</v>
      </c>
      <c r="K12" s="11">
        <f aca="true" t="shared" si="4" ref="K12:K27">SUM(B12:J12)</f>
        <v>2118111</v>
      </c>
    </row>
    <row r="13" spans="1:13" ht="17.25" customHeight="1">
      <c r="A13" s="14" t="s">
        <v>19</v>
      </c>
      <c r="B13" s="13">
        <v>103980</v>
      </c>
      <c r="C13" s="13">
        <v>144799</v>
      </c>
      <c r="D13" s="13">
        <v>150673</v>
      </c>
      <c r="E13" s="13">
        <v>103097</v>
      </c>
      <c r="F13" s="13">
        <v>130816</v>
      </c>
      <c r="G13" s="13">
        <v>219159</v>
      </c>
      <c r="H13" s="13">
        <v>97683</v>
      </c>
      <c r="I13" s="13">
        <v>22769</v>
      </c>
      <c r="J13" s="13">
        <v>58862</v>
      </c>
      <c r="K13" s="11">
        <f t="shared" si="4"/>
        <v>1031838</v>
      </c>
      <c r="L13" s="50"/>
      <c r="M13" s="51"/>
    </row>
    <row r="14" spans="1:12" ht="17.25" customHeight="1">
      <c r="A14" s="14" t="s">
        <v>20</v>
      </c>
      <c r="B14" s="13">
        <v>109654</v>
      </c>
      <c r="C14" s="13">
        <v>132664</v>
      </c>
      <c r="D14" s="13">
        <v>131755</v>
      </c>
      <c r="E14" s="13">
        <v>94690</v>
      </c>
      <c r="F14" s="13">
        <v>125634</v>
      </c>
      <c r="G14" s="13">
        <v>237424</v>
      </c>
      <c r="H14" s="13">
        <v>105287</v>
      </c>
      <c r="I14" s="13">
        <v>16345</v>
      </c>
      <c r="J14" s="13">
        <v>54038</v>
      </c>
      <c r="K14" s="11">
        <f t="shared" si="4"/>
        <v>1007491</v>
      </c>
      <c r="L14" s="50"/>
    </row>
    <row r="15" spans="1:11" ht="17.25" customHeight="1">
      <c r="A15" s="14" t="s">
        <v>21</v>
      </c>
      <c r="B15" s="13">
        <v>8053</v>
      </c>
      <c r="C15" s="13">
        <v>12604</v>
      </c>
      <c r="D15" s="13">
        <v>8475</v>
      </c>
      <c r="E15" s="13">
        <v>8201</v>
      </c>
      <c r="F15" s="13">
        <v>8433</v>
      </c>
      <c r="G15" s="13">
        <v>14079</v>
      </c>
      <c r="H15" s="13">
        <v>13944</v>
      </c>
      <c r="I15" s="13">
        <v>2103</v>
      </c>
      <c r="J15" s="13">
        <v>2890</v>
      </c>
      <c r="K15" s="11">
        <f t="shared" si="4"/>
        <v>78782</v>
      </c>
    </row>
    <row r="16" spans="1:11" ht="17.25" customHeight="1">
      <c r="A16" s="15" t="s">
        <v>93</v>
      </c>
      <c r="B16" s="13">
        <f>B17+B18+B19</f>
        <v>13266</v>
      </c>
      <c r="C16" s="13">
        <f aca="true" t="shared" si="5" ref="C16:J16">C17+C18+C19</f>
        <v>18182</v>
      </c>
      <c r="D16" s="13">
        <f t="shared" si="5"/>
        <v>17487</v>
      </c>
      <c r="E16" s="13">
        <f t="shared" si="5"/>
        <v>12063</v>
      </c>
      <c r="F16" s="13">
        <f t="shared" si="5"/>
        <v>18835</v>
      </c>
      <c r="G16" s="13">
        <f t="shared" si="5"/>
        <v>32721</v>
      </c>
      <c r="H16" s="13">
        <f t="shared" si="5"/>
        <v>13022</v>
      </c>
      <c r="I16" s="13">
        <f t="shared" si="5"/>
        <v>2918</v>
      </c>
      <c r="J16" s="13">
        <f t="shared" si="5"/>
        <v>7255</v>
      </c>
      <c r="K16" s="11">
        <f t="shared" si="4"/>
        <v>135749</v>
      </c>
    </row>
    <row r="17" spans="1:11" ht="17.25" customHeight="1">
      <c r="A17" s="14" t="s">
        <v>94</v>
      </c>
      <c r="B17" s="13">
        <v>13186</v>
      </c>
      <c r="C17" s="13">
        <v>18103</v>
      </c>
      <c r="D17" s="13">
        <v>17414</v>
      </c>
      <c r="E17" s="13">
        <v>12008</v>
      </c>
      <c r="F17" s="13">
        <v>18746</v>
      </c>
      <c r="G17" s="13">
        <v>32507</v>
      </c>
      <c r="H17" s="13">
        <v>12943</v>
      </c>
      <c r="I17" s="13">
        <v>2902</v>
      </c>
      <c r="J17" s="13">
        <v>7213</v>
      </c>
      <c r="K17" s="11">
        <f t="shared" si="4"/>
        <v>135022</v>
      </c>
    </row>
    <row r="18" spans="1:11" ht="17.25" customHeight="1">
      <c r="A18" s="14" t="s">
        <v>95</v>
      </c>
      <c r="B18" s="13">
        <v>71</v>
      </c>
      <c r="C18" s="13">
        <v>69</v>
      </c>
      <c r="D18" s="13">
        <v>63</v>
      </c>
      <c r="E18" s="13">
        <v>52</v>
      </c>
      <c r="F18" s="13">
        <v>80</v>
      </c>
      <c r="G18" s="13">
        <v>195</v>
      </c>
      <c r="H18" s="13">
        <v>72</v>
      </c>
      <c r="I18" s="13">
        <v>15</v>
      </c>
      <c r="J18" s="13">
        <v>36</v>
      </c>
      <c r="K18" s="11">
        <f t="shared" si="4"/>
        <v>653</v>
      </c>
    </row>
    <row r="19" spans="1:11" ht="17.25" customHeight="1">
      <c r="A19" s="14" t="s">
        <v>96</v>
      </c>
      <c r="B19" s="13">
        <v>9</v>
      </c>
      <c r="C19" s="13">
        <v>10</v>
      </c>
      <c r="D19" s="13">
        <v>10</v>
      </c>
      <c r="E19" s="13">
        <v>3</v>
      </c>
      <c r="F19" s="13">
        <v>9</v>
      </c>
      <c r="G19" s="13">
        <v>19</v>
      </c>
      <c r="H19" s="13">
        <v>7</v>
      </c>
      <c r="I19" s="13">
        <v>1</v>
      </c>
      <c r="J19" s="13">
        <v>6</v>
      </c>
      <c r="K19" s="11">
        <f t="shared" si="4"/>
        <v>74</v>
      </c>
    </row>
    <row r="20" spans="1:11" ht="17.25" customHeight="1">
      <c r="A20" s="16" t="s">
        <v>22</v>
      </c>
      <c r="B20" s="11">
        <f>+B21+B22+B23</f>
        <v>159037</v>
      </c>
      <c r="C20" s="11">
        <f aca="true" t="shared" si="6" ref="C20:J20">+C21+C22+C23</f>
        <v>181791</v>
      </c>
      <c r="D20" s="11">
        <f t="shared" si="6"/>
        <v>209421</v>
      </c>
      <c r="E20" s="11">
        <f t="shared" si="6"/>
        <v>132578</v>
      </c>
      <c r="F20" s="11">
        <f t="shared" si="6"/>
        <v>205224</v>
      </c>
      <c r="G20" s="11">
        <f t="shared" si="6"/>
        <v>390678</v>
      </c>
      <c r="H20" s="11">
        <f t="shared" si="6"/>
        <v>133268</v>
      </c>
      <c r="I20" s="11">
        <f t="shared" si="6"/>
        <v>32102</v>
      </c>
      <c r="J20" s="11">
        <f t="shared" si="6"/>
        <v>78205</v>
      </c>
      <c r="K20" s="11">
        <f t="shared" si="4"/>
        <v>1522304</v>
      </c>
    </row>
    <row r="21" spans="1:12" ht="17.25" customHeight="1">
      <c r="A21" s="12" t="s">
        <v>23</v>
      </c>
      <c r="B21" s="13">
        <v>81996</v>
      </c>
      <c r="C21" s="13">
        <v>102781</v>
      </c>
      <c r="D21" s="13">
        <v>121214</v>
      </c>
      <c r="E21" s="13">
        <v>74684</v>
      </c>
      <c r="F21" s="13">
        <v>113249</v>
      </c>
      <c r="G21" s="13">
        <v>200017</v>
      </c>
      <c r="H21" s="13">
        <v>71975</v>
      </c>
      <c r="I21" s="13">
        <v>19625</v>
      </c>
      <c r="J21" s="13">
        <v>43681</v>
      </c>
      <c r="K21" s="11">
        <f t="shared" si="4"/>
        <v>829222</v>
      </c>
      <c r="L21" s="50"/>
    </row>
    <row r="22" spans="1:12" ht="17.25" customHeight="1">
      <c r="A22" s="12" t="s">
        <v>24</v>
      </c>
      <c r="B22" s="13">
        <v>73323</v>
      </c>
      <c r="C22" s="13">
        <v>74272</v>
      </c>
      <c r="D22" s="13">
        <v>84250</v>
      </c>
      <c r="E22" s="13">
        <v>54934</v>
      </c>
      <c r="F22" s="13">
        <v>88201</v>
      </c>
      <c r="G22" s="13">
        <v>183811</v>
      </c>
      <c r="H22" s="13">
        <v>56438</v>
      </c>
      <c r="I22" s="13">
        <v>11597</v>
      </c>
      <c r="J22" s="13">
        <v>33164</v>
      </c>
      <c r="K22" s="11">
        <f t="shared" si="4"/>
        <v>659990</v>
      </c>
      <c r="L22" s="50"/>
    </row>
    <row r="23" spans="1:11" ht="17.25" customHeight="1">
      <c r="A23" s="12" t="s">
        <v>25</v>
      </c>
      <c r="B23" s="13">
        <v>3718</v>
      </c>
      <c r="C23" s="13">
        <v>4738</v>
      </c>
      <c r="D23" s="13">
        <v>3957</v>
      </c>
      <c r="E23" s="13">
        <v>2960</v>
      </c>
      <c r="F23" s="13">
        <v>3774</v>
      </c>
      <c r="G23" s="13">
        <v>6850</v>
      </c>
      <c r="H23" s="13">
        <v>4855</v>
      </c>
      <c r="I23" s="13">
        <v>880</v>
      </c>
      <c r="J23" s="13">
        <v>1360</v>
      </c>
      <c r="K23" s="11">
        <f t="shared" si="4"/>
        <v>33092</v>
      </c>
    </row>
    <row r="24" spans="1:11" ht="17.25" customHeight="1">
      <c r="A24" s="16" t="s">
        <v>26</v>
      </c>
      <c r="B24" s="13">
        <f>+B25+B26</f>
        <v>149297</v>
      </c>
      <c r="C24" s="13">
        <f aca="true" t="shared" si="7" ref="C24:J24">+C25+C26</f>
        <v>203779</v>
      </c>
      <c r="D24" s="13">
        <f t="shared" si="7"/>
        <v>223004</v>
      </c>
      <c r="E24" s="13">
        <f t="shared" si="7"/>
        <v>139547</v>
      </c>
      <c r="F24" s="13">
        <f t="shared" si="7"/>
        <v>174410</v>
      </c>
      <c r="G24" s="13">
        <f t="shared" si="7"/>
        <v>252345</v>
      </c>
      <c r="H24" s="13">
        <f t="shared" si="7"/>
        <v>122738</v>
      </c>
      <c r="I24" s="13">
        <f t="shared" si="7"/>
        <v>35666</v>
      </c>
      <c r="J24" s="13">
        <f t="shared" si="7"/>
        <v>94464</v>
      </c>
      <c r="K24" s="11">
        <f t="shared" si="4"/>
        <v>1395250</v>
      </c>
    </row>
    <row r="25" spans="1:12" ht="17.25" customHeight="1">
      <c r="A25" s="12" t="s">
        <v>115</v>
      </c>
      <c r="B25" s="13">
        <v>67946</v>
      </c>
      <c r="C25" s="13">
        <v>104203</v>
      </c>
      <c r="D25" s="13">
        <v>122421</v>
      </c>
      <c r="E25" s="13">
        <v>75971</v>
      </c>
      <c r="F25" s="13">
        <v>86340</v>
      </c>
      <c r="G25" s="13">
        <v>118773</v>
      </c>
      <c r="H25" s="13">
        <v>58668</v>
      </c>
      <c r="I25" s="13">
        <v>21784</v>
      </c>
      <c r="J25" s="13">
        <v>49023</v>
      </c>
      <c r="K25" s="11">
        <f t="shared" si="4"/>
        <v>705129</v>
      </c>
      <c r="L25" s="50"/>
    </row>
    <row r="26" spans="1:12" ht="17.25" customHeight="1">
      <c r="A26" s="12" t="s">
        <v>116</v>
      </c>
      <c r="B26" s="13">
        <v>81351</v>
      </c>
      <c r="C26" s="13">
        <v>99576</v>
      </c>
      <c r="D26" s="13">
        <v>100583</v>
      </c>
      <c r="E26" s="13">
        <v>63576</v>
      </c>
      <c r="F26" s="13">
        <v>88070</v>
      </c>
      <c r="G26" s="13">
        <v>133572</v>
      </c>
      <c r="H26" s="13">
        <v>64070</v>
      </c>
      <c r="I26" s="13">
        <v>13882</v>
      </c>
      <c r="J26" s="13">
        <v>45441</v>
      </c>
      <c r="K26" s="11">
        <f t="shared" si="4"/>
        <v>690121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6951</v>
      </c>
      <c r="I27" s="11">
        <v>0</v>
      </c>
      <c r="J27" s="11">
        <v>0</v>
      </c>
      <c r="K27" s="11">
        <f t="shared" si="4"/>
        <v>6951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11901.52</v>
      </c>
      <c r="I35" s="19">
        <v>0</v>
      </c>
      <c r="J35" s="19">
        <v>0</v>
      </c>
      <c r="K35" s="23">
        <f>SUM(B35:J35)</f>
        <v>11901.52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1677913.9</v>
      </c>
      <c r="C47" s="22">
        <f aca="true" t="shared" si="12" ref="C47:H47">+C48+C57</f>
        <v>2417878.3700000006</v>
      </c>
      <c r="D47" s="22">
        <f t="shared" si="12"/>
        <v>2870244.59</v>
      </c>
      <c r="E47" s="22">
        <f t="shared" si="12"/>
        <v>1630343.76</v>
      </c>
      <c r="F47" s="22">
        <f t="shared" si="12"/>
        <v>2152492.52</v>
      </c>
      <c r="G47" s="22">
        <f t="shared" si="12"/>
        <v>3100568.52</v>
      </c>
      <c r="H47" s="22">
        <f t="shared" si="12"/>
        <v>1612198.5400000003</v>
      </c>
      <c r="I47" s="22">
        <f>+I48+I57</f>
        <v>627147.64</v>
      </c>
      <c r="J47" s="22">
        <f>+J48+J57</f>
        <v>982338.11</v>
      </c>
      <c r="K47" s="22">
        <f>SUM(B47:J47)</f>
        <v>17071125.950000003</v>
      </c>
    </row>
    <row r="48" spans="1:11" ht="17.25" customHeight="1">
      <c r="A48" s="16" t="s">
        <v>108</v>
      </c>
      <c r="B48" s="23">
        <f>SUM(B49:B56)</f>
        <v>1660211.3599999999</v>
      </c>
      <c r="C48" s="23">
        <f aca="true" t="shared" si="13" ref="C48:J48">SUM(C49:C56)</f>
        <v>2392909.2300000004</v>
      </c>
      <c r="D48" s="23">
        <f t="shared" si="13"/>
        <v>2844949.9699999997</v>
      </c>
      <c r="E48" s="23">
        <f t="shared" si="13"/>
        <v>1607394.21</v>
      </c>
      <c r="F48" s="23">
        <f t="shared" si="13"/>
        <v>2128978.92</v>
      </c>
      <c r="G48" s="23">
        <f t="shared" si="13"/>
        <v>3070622.68</v>
      </c>
      <c r="H48" s="23">
        <f t="shared" si="13"/>
        <v>1591808.4400000002</v>
      </c>
      <c r="I48" s="23">
        <f t="shared" si="13"/>
        <v>627147.64</v>
      </c>
      <c r="J48" s="23">
        <f t="shared" si="13"/>
        <v>968461.25</v>
      </c>
      <c r="K48" s="23">
        <f aca="true" t="shared" si="14" ref="K48:K57">SUM(B48:J48)</f>
        <v>16892483.7</v>
      </c>
    </row>
    <row r="49" spans="1:11" ht="17.25" customHeight="1">
      <c r="A49" s="34" t="s">
        <v>43</v>
      </c>
      <c r="B49" s="23">
        <f aca="true" t="shared" si="15" ref="B49:H49">ROUND(B30*B7,2)</f>
        <v>1658903.76</v>
      </c>
      <c r="C49" s="23">
        <f t="shared" si="15"/>
        <v>2385494.13</v>
      </c>
      <c r="D49" s="23">
        <f t="shared" si="15"/>
        <v>2842509.4</v>
      </c>
      <c r="E49" s="23">
        <f t="shared" si="15"/>
        <v>1606350.34</v>
      </c>
      <c r="F49" s="23">
        <f t="shared" si="15"/>
        <v>2126994.3</v>
      </c>
      <c r="G49" s="23">
        <f t="shared" si="15"/>
        <v>3067868.86</v>
      </c>
      <c r="H49" s="23">
        <f t="shared" si="15"/>
        <v>1578667.04</v>
      </c>
      <c r="I49" s="23">
        <f>ROUND(I30*I7,2)</f>
        <v>626081.92</v>
      </c>
      <c r="J49" s="23">
        <f>ROUND(J30*J7,2)</f>
        <v>966244.21</v>
      </c>
      <c r="K49" s="23">
        <f t="shared" si="14"/>
        <v>16859113.959999997</v>
      </c>
    </row>
    <row r="50" spans="1:11" ht="17.25" customHeight="1">
      <c r="A50" s="34" t="s">
        <v>44</v>
      </c>
      <c r="B50" s="19">
        <v>0</v>
      </c>
      <c r="C50" s="23">
        <f>ROUND(C31*C7,2)</f>
        <v>5302.41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5302.41</v>
      </c>
    </row>
    <row r="51" spans="1:11" ht="17.25" customHeight="1">
      <c r="A51" s="64" t="s">
        <v>104</v>
      </c>
      <c r="B51" s="65">
        <f aca="true" t="shared" si="16" ref="B51:H51">ROUND(B32*B7,2)</f>
        <v>-2784.08</v>
      </c>
      <c r="C51" s="65">
        <f t="shared" si="16"/>
        <v>-3661.03</v>
      </c>
      <c r="D51" s="65">
        <f t="shared" si="16"/>
        <v>-3945.19</v>
      </c>
      <c r="E51" s="65">
        <f t="shared" si="16"/>
        <v>-2401.53</v>
      </c>
      <c r="F51" s="65">
        <f t="shared" si="16"/>
        <v>-3296.9</v>
      </c>
      <c r="G51" s="65">
        <f t="shared" si="16"/>
        <v>-4676.26</v>
      </c>
      <c r="H51" s="65">
        <f t="shared" si="16"/>
        <v>-2475.16</v>
      </c>
      <c r="I51" s="19">
        <v>0</v>
      </c>
      <c r="J51" s="19">
        <v>0</v>
      </c>
      <c r="K51" s="65">
        <f>SUM(B51:J51)</f>
        <v>-23240.15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11901.52</v>
      </c>
      <c r="I53" s="31">
        <f>+I35</f>
        <v>0</v>
      </c>
      <c r="J53" s="31">
        <f>+J35</f>
        <v>0</v>
      </c>
      <c r="K53" s="23">
        <f t="shared" si="14"/>
        <v>11901.52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17702.54</v>
      </c>
      <c r="C57" s="36">
        <v>24969.14</v>
      </c>
      <c r="D57" s="36">
        <v>25294.62</v>
      </c>
      <c r="E57" s="36">
        <v>22949.55</v>
      </c>
      <c r="F57" s="36">
        <v>23513.6</v>
      </c>
      <c r="G57" s="36">
        <v>29945.84</v>
      </c>
      <c r="H57" s="36">
        <v>20390.1</v>
      </c>
      <c r="I57" s="19">
        <v>0</v>
      </c>
      <c r="J57" s="36">
        <v>13876.86</v>
      </c>
      <c r="K57" s="36">
        <f t="shared" si="14"/>
        <v>178642.25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-253256.02000000002</v>
      </c>
      <c r="C61" s="35">
        <f t="shared" si="17"/>
        <v>-283766.87</v>
      </c>
      <c r="D61" s="35">
        <f t="shared" si="17"/>
        <v>-289964.16</v>
      </c>
      <c r="E61" s="35">
        <f t="shared" si="17"/>
        <v>-307394.56</v>
      </c>
      <c r="F61" s="35">
        <f t="shared" si="17"/>
        <v>-321675</v>
      </c>
      <c r="G61" s="35">
        <f t="shared" si="17"/>
        <v>-381352.1</v>
      </c>
      <c r="H61" s="35">
        <f t="shared" si="17"/>
        <v>-221028.31</v>
      </c>
      <c r="I61" s="35">
        <f t="shared" si="17"/>
        <v>-112357.07999999999</v>
      </c>
      <c r="J61" s="35">
        <f t="shared" si="17"/>
        <v>-97632.19</v>
      </c>
      <c r="K61" s="35">
        <f>SUM(B61:J61)</f>
        <v>-2268426.29</v>
      </c>
    </row>
    <row r="62" spans="1:11" ht="18.75" customHeight="1">
      <c r="A62" s="16" t="s">
        <v>74</v>
      </c>
      <c r="B62" s="35">
        <f aca="true" t="shared" si="18" ref="B62:J62">B63+B64+B65+B66+B67+B68</f>
        <v>-201290.27000000002</v>
      </c>
      <c r="C62" s="35">
        <f t="shared" si="18"/>
        <v>-208207.39</v>
      </c>
      <c r="D62" s="35">
        <f t="shared" si="18"/>
        <v>-206531.69999999998</v>
      </c>
      <c r="E62" s="35">
        <f t="shared" si="18"/>
        <v>-257573.40999999997</v>
      </c>
      <c r="F62" s="35">
        <f t="shared" si="18"/>
        <v>-252190.46</v>
      </c>
      <c r="G62" s="35">
        <f t="shared" si="18"/>
        <v>-280748.61</v>
      </c>
      <c r="H62" s="35">
        <f t="shared" si="18"/>
        <v>-171703</v>
      </c>
      <c r="I62" s="35">
        <f t="shared" si="18"/>
        <v>-32307.6</v>
      </c>
      <c r="J62" s="35">
        <f t="shared" si="18"/>
        <v>-66165.6</v>
      </c>
      <c r="K62" s="35">
        <f aca="true" t="shared" si="19" ref="K62:K91">SUM(B62:J62)</f>
        <v>-1676718.04</v>
      </c>
    </row>
    <row r="63" spans="1:11" ht="18.75" customHeight="1">
      <c r="A63" s="12" t="s">
        <v>75</v>
      </c>
      <c r="B63" s="35">
        <f>-ROUND(B9*$D$3,2)</f>
        <v>-139570.2</v>
      </c>
      <c r="C63" s="35">
        <f aca="true" t="shared" si="20" ref="C63:J63">-ROUND(C9*$D$3,2)</f>
        <v>-202650.2</v>
      </c>
      <c r="D63" s="35">
        <f t="shared" si="20"/>
        <v>-183247.4</v>
      </c>
      <c r="E63" s="35">
        <f t="shared" si="20"/>
        <v>-129671.2</v>
      </c>
      <c r="F63" s="35">
        <f t="shared" si="20"/>
        <v>-144844.6</v>
      </c>
      <c r="G63" s="35">
        <f t="shared" si="20"/>
        <v>-200016.8</v>
      </c>
      <c r="H63" s="35">
        <f t="shared" si="20"/>
        <v>-171703</v>
      </c>
      <c r="I63" s="35">
        <f t="shared" si="20"/>
        <v>-32307.6</v>
      </c>
      <c r="J63" s="35">
        <f t="shared" si="20"/>
        <v>-66165.6</v>
      </c>
      <c r="K63" s="35">
        <f t="shared" si="19"/>
        <v>-1270176.6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-1083</v>
      </c>
      <c r="C65" s="35">
        <v>-311.6</v>
      </c>
      <c r="D65" s="35">
        <v>-190</v>
      </c>
      <c r="E65" s="35">
        <v>-756.2</v>
      </c>
      <c r="F65" s="35">
        <v>-478.8</v>
      </c>
      <c r="G65" s="35">
        <v>-315.4</v>
      </c>
      <c r="H65" s="19">
        <v>0</v>
      </c>
      <c r="I65" s="19">
        <v>0</v>
      </c>
      <c r="J65" s="19">
        <v>0</v>
      </c>
      <c r="K65" s="35">
        <f t="shared" si="19"/>
        <v>-3135.0000000000005</v>
      </c>
    </row>
    <row r="66" spans="1:11" ht="18.75" customHeight="1">
      <c r="A66" s="12" t="s">
        <v>105</v>
      </c>
      <c r="B66" s="35">
        <v>-771.4</v>
      </c>
      <c r="C66" s="35">
        <v>-372.4</v>
      </c>
      <c r="D66" s="35">
        <v>-399</v>
      </c>
      <c r="E66" s="35">
        <v>-1276.8</v>
      </c>
      <c r="F66" s="35">
        <v>-106.4</v>
      </c>
      <c r="G66" s="35">
        <v>-239.4</v>
      </c>
      <c r="H66" s="19">
        <v>0</v>
      </c>
      <c r="I66" s="19">
        <v>0</v>
      </c>
      <c r="J66" s="19">
        <v>0</v>
      </c>
      <c r="K66" s="35">
        <f t="shared" si="19"/>
        <v>-3165.4</v>
      </c>
    </row>
    <row r="67" spans="1:11" ht="18.75" customHeight="1">
      <c r="A67" s="12" t="s">
        <v>52</v>
      </c>
      <c r="B67" s="35">
        <v>-59865.67</v>
      </c>
      <c r="C67" s="35">
        <v>-4873.19</v>
      </c>
      <c r="D67" s="35">
        <v>-22695.3</v>
      </c>
      <c r="E67" s="35">
        <v>-125869.21</v>
      </c>
      <c r="F67" s="35">
        <v>-106760.66</v>
      </c>
      <c r="G67" s="35">
        <v>-80177.01</v>
      </c>
      <c r="H67" s="19">
        <v>0</v>
      </c>
      <c r="I67" s="19">
        <v>0</v>
      </c>
      <c r="J67" s="19">
        <v>0</v>
      </c>
      <c r="K67" s="35">
        <f t="shared" si="19"/>
        <v>-400241.04000000004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-51965.75</v>
      </c>
      <c r="C69" s="65">
        <f>SUM(C70:C102)</f>
        <v>-75559.48</v>
      </c>
      <c r="D69" s="65">
        <f>SUM(D70:D102)</f>
        <v>-83432.45999999999</v>
      </c>
      <c r="E69" s="65">
        <f aca="true" t="shared" si="21" ref="E69:J69">SUM(E70:E102)</f>
        <v>-49821.15</v>
      </c>
      <c r="F69" s="65">
        <f t="shared" si="21"/>
        <v>-69484.54000000001</v>
      </c>
      <c r="G69" s="65">
        <f t="shared" si="21"/>
        <v>-100603.49</v>
      </c>
      <c r="H69" s="65">
        <f t="shared" si="21"/>
        <v>-49325.31</v>
      </c>
      <c r="I69" s="65">
        <f t="shared" si="21"/>
        <v>-80049.48</v>
      </c>
      <c r="J69" s="65">
        <f t="shared" si="21"/>
        <v>-31466.59</v>
      </c>
      <c r="K69" s="65">
        <f t="shared" si="19"/>
        <v>-591708.25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-16038.42</v>
      </c>
      <c r="C74" s="35">
        <v>-23282.63</v>
      </c>
      <c r="D74" s="35">
        <v>-22010</v>
      </c>
      <c r="E74" s="35">
        <v>-15434.74</v>
      </c>
      <c r="F74" s="35">
        <v>-21210.53</v>
      </c>
      <c r="G74" s="35">
        <v>-32321.58</v>
      </c>
      <c r="H74" s="35">
        <v>-15826.31</v>
      </c>
      <c r="I74" s="35">
        <v>-5563.68</v>
      </c>
      <c r="J74" s="35">
        <v>-11470</v>
      </c>
      <c r="K74" s="65">
        <f t="shared" si="19"/>
        <v>-163157.89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65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118</v>
      </c>
      <c r="B100" s="35">
        <v>-34927.33</v>
      </c>
      <c r="C100" s="35">
        <v>-51218.06</v>
      </c>
      <c r="D100" s="35">
        <v>-60348.31</v>
      </c>
      <c r="E100" s="35">
        <v>-33386.41</v>
      </c>
      <c r="F100" s="35">
        <v>-45893.36</v>
      </c>
      <c r="G100" s="35">
        <v>-65275.51</v>
      </c>
      <c r="H100" s="35">
        <v>-33499</v>
      </c>
      <c r="I100" s="35">
        <v>-12092.99</v>
      </c>
      <c r="J100" s="35">
        <v>-19996.59</v>
      </c>
      <c r="K100" s="35">
        <f>SUM(B100:J100)</f>
        <v>-356637.56000000006</v>
      </c>
      <c r="L100" s="53"/>
    </row>
    <row r="101" spans="1:12" ht="18.75" customHeight="1">
      <c r="A101" s="73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120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f>SUM(B103:J103)</f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1424657.88</v>
      </c>
      <c r="C106" s="24">
        <f t="shared" si="22"/>
        <v>2134111.5000000005</v>
      </c>
      <c r="D106" s="24">
        <f t="shared" si="22"/>
        <v>2580280.4299999997</v>
      </c>
      <c r="E106" s="24">
        <f t="shared" si="22"/>
        <v>1322949.2000000002</v>
      </c>
      <c r="F106" s="24">
        <f t="shared" si="22"/>
        <v>1830817.52</v>
      </c>
      <c r="G106" s="24">
        <f t="shared" si="22"/>
        <v>2719216.42</v>
      </c>
      <c r="H106" s="24">
        <f t="shared" si="22"/>
        <v>1391170.2300000002</v>
      </c>
      <c r="I106" s="24">
        <f>+I107+I108</f>
        <v>514790.56000000006</v>
      </c>
      <c r="J106" s="24">
        <f>+J107+J108</f>
        <v>884705.92</v>
      </c>
      <c r="K106" s="46">
        <f>SUM(B106:J106)</f>
        <v>14802699.660000002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1406955.3399999999</v>
      </c>
      <c r="C107" s="24">
        <f t="shared" si="23"/>
        <v>2109142.3600000003</v>
      </c>
      <c r="D107" s="24">
        <f t="shared" si="23"/>
        <v>2554985.8099999996</v>
      </c>
      <c r="E107" s="24">
        <f t="shared" si="23"/>
        <v>1299999.6500000001</v>
      </c>
      <c r="F107" s="24">
        <f t="shared" si="23"/>
        <v>1807303.92</v>
      </c>
      <c r="G107" s="24">
        <f t="shared" si="23"/>
        <v>2689270.58</v>
      </c>
      <c r="H107" s="24">
        <f t="shared" si="23"/>
        <v>1370780.1300000001</v>
      </c>
      <c r="I107" s="24">
        <f t="shared" si="23"/>
        <v>514790.56000000006</v>
      </c>
      <c r="J107" s="24">
        <f t="shared" si="23"/>
        <v>870829.06</v>
      </c>
      <c r="K107" s="46">
        <f>SUM(B107:J107)</f>
        <v>14624057.410000002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17702.54</v>
      </c>
      <c r="C108" s="24">
        <f t="shared" si="24"/>
        <v>24969.14</v>
      </c>
      <c r="D108" s="24">
        <f t="shared" si="24"/>
        <v>25294.62</v>
      </c>
      <c r="E108" s="24">
        <f t="shared" si="24"/>
        <v>22949.55</v>
      </c>
      <c r="F108" s="24">
        <f t="shared" si="24"/>
        <v>23513.6</v>
      </c>
      <c r="G108" s="24">
        <f t="shared" si="24"/>
        <v>29945.84</v>
      </c>
      <c r="H108" s="24">
        <f t="shared" si="24"/>
        <v>20390.1</v>
      </c>
      <c r="I108" s="19">
        <f t="shared" si="24"/>
        <v>0</v>
      </c>
      <c r="J108" s="24">
        <f t="shared" si="24"/>
        <v>13876.86</v>
      </c>
      <c r="K108" s="46">
        <f>SUM(B108:J108)</f>
        <v>178642.25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14802699.66</v>
      </c>
      <c r="L114" s="52"/>
    </row>
    <row r="115" spans="1:11" ht="18.75" customHeight="1">
      <c r="A115" s="26" t="s">
        <v>70</v>
      </c>
      <c r="B115" s="27">
        <v>190482.15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190482.15</v>
      </c>
    </row>
    <row r="116" spans="1:11" ht="18.75" customHeight="1">
      <c r="A116" s="26" t="s">
        <v>71</v>
      </c>
      <c r="B116" s="27">
        <v>1234175.73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1234175.73</v>
      </c>
    </row>
    <row r="117" spans="1:11" ht="18.75" customHeight="1">
      <c r="A117" s="26" t="s">
        <v>72</v>
      </c>
      <c r="B117" s="38">
        <v>0</v>
      </c>
      <c r="C117" s="27">
        <f>+C106</f>
        <v>2134111.5000000005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2134111.5000000005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2401430.98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2401430.98</v>
      </c>
    </row>
    <row r="119" spans="1:11" ht="18.75" customHeight="1">
      <c r="A119" s="26" t="s">
        <v>121</v>
      </c>
      <c r="B119" s="38">
        <v>0</v>
      </c>
      <c r="C119" s="38">
        <v>0</v>
      </c>
      <c r="D119" s="27">
        <v>178849.45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178849.45</v>
      </c>
    </row>
    <row r="120" spans="1:11" ht="18.75" customHeight="1">
      <c r="A120" s="26" t="s">
        <v>122</v>
      </c>
      <c r="B120" s="38">
        <v>0</v>
      </c>
      <c r="C120" s="38">
        <v>0</v>
      </c>
      <c r="D120" s="38">
        <v>0</v>
      </c>
      <c r="E120" s="27">
        <v>1190654.28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1190654.28</v>
      </c>
    </row>
    <row r="121" spans="1:11" ht="18.75" customHeight="1">
      <c r="A121" s="26" t="s">
        <v>123</v>
      </c>
      <c r="B121" s="38">
        <v>0</v>
      </c>
      <c r="C121" s="38">
        <v>0</v>
      </c>
      <c r="D121" s="38">
        <v>0</v>
      </c>
      <c r="E121" s="27">
        <v>132294.92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132294.92</v>
      </c>
    </row>
    <row r="122" spans="1:11" ht="18.75" customHeight="1">
      <c r="A122" s="26" t="s">
        <v>124</v>
      </c>
      <c r="B122" s="38">
        <v>0</v>
      </c>
      <c r="C122" s="38">
        <v>0</v>
      </c>
      <c r="D122" s="38">
        <v>0</v>
      </c>
      <c r="E122" s="38">
        <v>0</v>
      </c>
      <c r="F122" s="27">
        <v>363192.28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363192.28</v>
      </c>
    </row>
    <row r="123" spans="1:11" ht="18.75" customHeight="1">
      <c r="A123" s="26" t="s">
        <v>125</v>
      </c>
      <c r="B123" s="38">
        <v>0</v>
      </c>
      <c r="C123" s="38">
        <v>0</v>
      </c>
      <c r="D123" s="38">
        <v>0</v>
      </c>
      <c r="E123" s="38">
        <v>0</v>
      </c>
      <c r="F123" s="27">
        <v>668758.96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668758.96</v>
      </c>
    </row>
    <row r="124" spans="1:11" ht="18.75" customHeight="1">
      <c r="A124" s="26" t="s">
        <v>126</v>
      </c>
      <c r="B124" s="38">
        <v>0</v>
      </c>
      <c r="C124" s="38">
        <v>0</v>
      </c>
      <c r="D124" s="38">
        <v>0</v>
      </c>
      <c r="E124" s="38">
        <v>0</v>
      </c>
      <c r="F124" s="27">
        <v>89499.49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89499.49</v>
      </c>
    </row>
    <row r="125" spans="1:11" ht="18.75" customHeight="1">
      <c r="A125" s="26" t="s">
        <v>127</v>
      </c>
      <c r="B125" s="66">
        <v>0</v>
      </c>
      <c r="C125" s="66">
        <v>0</v>
      </c>
      <c r="D125" s="66">
        <v>0</v>
      </c>
      <c r="E125" s="66">
        <v>0</v>
      </c>
      <c r="F125" s="67">
        <v>709366.79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709366.79</v>
      </c>
    </row>
    <row r="126" spans="1:11" ht="18.75" customHeight="1">
      <c r="A126" s="26" t="s">
        <v>128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807828.31</v>
      </c>
      <c r="H126" s="38">
        <v>0</v>
      </c>
      <c r="I126" s="38">
        <v>0</v>
      </c>
      <c r="J126" s="38">
        <v>0</v>
      </c>
      <c r="K126" s="39">
        <f t="shared" si="25"/>
        <v>807828.31</v>
      </c>
    </row>
    <row r="127" spans="1:11" ht="18.75" customHeight="1">
      <c r="A127" s="26" t="s">
        <v>129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63554.79</v>
      </c>
      <c r="H127" s="38">
        <v>0</v>
      </c>
      <c r="I127" s="38">
        <v>0</v>
      </c>
      <c r="J127" s="38">
        <v>0</v>
      </c>
      <c r="K127" s="39">
        <f t="shared" si="25"/>
        <v>63554.79</v>
      </c>
    </row>
    <row r="128" spans="1:11" ht="18.75" customHeight="1">
      <c r="A128" s="26" t="s">
        <v>130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390284.31</v>
      </c>
      <c r="H128" s="38">
        <v>0</v>
      </c>
      <c r="I128" s="38">
        <v>0</v>
      </c>
      <c r="J128" s="38">
        <v>0</v>
      </c>
      <c r="K128" s="39">
        <f t="shared" si="25"/>
        <v>390284.31</v>
      </c>
    </row>
    <row r="129" spans="1:11" ht="18.75" customHeight="1">
      <c r="A129" s="26" t="s">
        <v>131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388023.56</v>
      </c>
      <c r="H129" s="38">
        <v>0</v>
      </c>
      <c r="I129" s="38">
        <v>0</v>
      </c>
      <c r="J129" s="38">
        <v>0</v>
      </c>
      <c r="K129" s="39">
        <f t="shared" si="25"/>
        <v>388023.56</v>
      </c>
    </row>
    <row r="130" spans="1:11" ht="18.75" customHeight="1">
      <c r="A130" s="26" t="s">
        <v>132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1069525.45</v>
      </c>
      <c r="H130" s="38">
        <v>0</v>
      </c>
      <c r="I130" s="38">
        <v>0</v>
      </c>
      <c r="J130" s="38">
        <v>0</v>
      </c>
      <c r="K130" s="39">
        <f t="shared" si="25"/>
        <v>1069525.45</v>
      </c>
    </row>
    <row r="131" spans="1:11" ht="18.75" customHeight="1">
      <c r="A131" s="26" t="s">
        <v>133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502139.69</v>
      </c>
      <c r="I131" s="38">
        <v>0</v>
      </c>
      <c r="J131" s="38">
        <v>0</v>
      </c>
      <c r="K131" s="39">
        <f t="shared" si="25"/>
        <v>502139.69</v>
      </c>
    </row>
    <row r="132" spans="1:11" ht="18.75" customHeight="1">
      <c r="A132" s="26" t="s">
        <v>134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889030.54</v>
      </c>
      <c r="I132" s="38">
        <v>0</v>
      </c>
      <c r="J132" s="38">
        <v>0</v>
      </c>
      <c r="K132" s="39">
        <f t="shared" si="25"/>
        <v>889030.54</v>
      </c>
    </row>
    <row r="133" spans="1:11" ht="18.75" customHeight="1">
      <c r="A133" s="26" t="s">
        <v>135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514790.56</v>
      </c>
      <c r="J133" s="38"/>
      <c r="K133" s="39">
        <f t="shared" si="25"/>
        <v>514790.56</v>
      </c>
    </row>
    <row r="134" spans="1:11" ht="18.75" customHeight="1">
      <c r="A134" s="74" t="s">
        <v>136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884705.92</v>
      </c>
      <c r="K134" s="42">
        <f t="shared" si="25"/>
        <v>884705.92</v>
      </c>
    </row>
    <row r="135" spans="1:11" ht="18.75" customHeight="1">
      <c r="A135" s="72" t="s">
        <v>137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 t="s">
        <v>139</v>
      </c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2017-12-11T12:53:33Z</dcterms:modified>
  <cp:category/>
  <cp:version/>
  <cp:contentType/>
  <cp:contentStatus/>
</cp:coreProperties>
</file>