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<sst xmlns="http://schemas.openxmlformats.org/spreadsheetml/2006/main" count="138" uniqueCount="138">
  <si>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</si>
  <si>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</si>
  <si>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</si>
  <si>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</si>
  <si>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</si>
  <si>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</si>
  <si>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</si>
  <si>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</si>
  <si>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</si>
  <si>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</si>
  <si>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</si>
  <si>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</si>
  <si>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</si>
  <si>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</si>
  <si>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</si>
  <si>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</si>
  <si>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</si>
  <si>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</si>
  <si>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</si>
  <si>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</si>
  <si>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</si>
  <si>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</si>
  <si>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</si>
  <si>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</si>
  <si>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</si>
  <si>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</si>
  <si>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</si>
  <si>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</si>
  <si>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</si>
  <si>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</si>
  <si>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</si>
  <si>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</si>
  <si>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</si>
  <si>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</si>
  <si>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</si>
  <si>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</si>
  <si>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</si>
  <si>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</si>
  <si>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</si>
  <si>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</si>
  <si>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</si>
  <si>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</si>
  <si>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</si>
  <si>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</si>
  <si>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</si>
  <si>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</si>
  <si>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</si>
  <si>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</si>
  <si>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</si>
  <si>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</si>
  <si>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</si>
  <si>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</si>
  <si>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</si>
  <si>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</si>
  <si>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</si>
  <si>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</si>
  <si>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</si>
  <si>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</si>
  <si>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</si>
  <si>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</si>
  <si>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</si>
  <si>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</si>
  <si>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</si>
  <si>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</si>
  <si>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</si>
  <si>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</si>
  <si>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</si>
  <si>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</si>
  <si>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</si>
  <si>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</si>
  <si>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</si>
  <si>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</si>
  <si>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</si>
  <si>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</si>
  <si>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</si>
  <si>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</si>
  <si>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</si>
  <si>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</si>
  <si>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</si>
  <si>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</si>
  <si>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</si>
  <si>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</si>
  <si>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</si>
  <si>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</si>
  <si>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</si>
  <si>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</si>
  <si>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</si>
  <si>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</si>
  <si>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</si>
  <si>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</si>
  <si>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</si>
  <si>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</si>
  <si>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</si>
  <si>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</si>
  <si>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</si>
  <si>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</si>
  <si>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</si>
  <si>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</si>
  <si>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</si>
  <si>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</si>
  <si>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</si>
  <si>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</si>
  <si>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</si>
  <si>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</si>
  <si>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</si>
  <si>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</si>
  <si>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</si>
  <si>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</si>
  <si>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</si>
  <si>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</si>
  <si>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</si>
  <si>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</si>
  <si>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</si>
  <si>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</si>
  <si>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</si>
  <si>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</si>
  <si>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</si>
  <si>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</si>
  <si>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</si>
  <si>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</si>
  <si>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</si>
  <si>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</si>
  <si>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</si>
  <si>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</si>
  <si>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</si>
  <si>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</si>
  <si>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</si>
  <si>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</si>
  <si>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</si>
  <si>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</si>
  <si>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</si>
  <si>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</si>
  <si>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</si>
  <si>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</si>
  <si>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</si>
  <si>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</si>
  <si>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</si>
  <si>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02/12/17 - VENCIMENTO 08/12/17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</si>
</sst>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357792</v>
      </c>
      <c r="C7" s="9">
        <f t="shared" si="0"/>
        <v>455880</v>
      </c>
      <c r="D7" s="9">
        <f t="shared" si="0"/>
        <v>534954</v>
      </c>
      <c r="E7" s="9">
        <f t="shared" si="0"/>
        <v>299951</v>
      </c>
      <c r="F7" s="9">
        <f t="shared" si="0"/>
        <v>434625</v>
      </c>
      <c r="G7" s="9">
        <f t="shared" si="0"/>
        <v>716657</v>
      </c>
      <c r="H7" s="9">
        <f t="shared" si="0"/>
        <v>284480</v>
      </c>
      <c r="I7" s="9">
        <f t="shared" si="0"/>
        <v>67876</v>
      </c>
      <c r="J7" s="9">
        <f t="shared" si="0"/>
        <v>210131</v>
      </c>
      <c r="K7" s="9">
        <f t="shared" si="0"/>
        <v>3362346</v>
      </c>
      <c r="L7" s="50"/>
    </row>
    <row r="8" spans="1:11" ht="17.25" customHeight="1">
      <c r="A8" s="10" t="s">
        <v>97</v>
      </c>
      <c r="B8" s="11">
        <f>B9+B12+B16</f>
        <v>171400</v>
      </c>
      <c r="C8" s="11">
        <f aca="true" t="shared" si="1" ref="C8:J8">C9+C12+C16</f>
        <v>228861</v>
      </c>
      <c r="D8" s="11">
        <f t="shared" si="1"/>
        <v>255687</v>
      </c>
      <c r="E8" s="11">
        <f t="shared" si="1"/>
        <v>148887</v>
      </c>
      <c r="F8" s="11">
        <f t="shared" si="1"/>
        <v>203538</v>
      </c>
      <c r="G8" s="11">
        <f t="shared" si="1"/>
        <v>335684</v>
      </c>
      <c r="H8" s="11">
        <f t="shared" si="1"/>
        <v>152751</v>
      </c>
      <c r="I8" s="11">
        <f t="shared" si="1"/>
        <v>30996</v>
      </c>
      <c r="J8" s="11">
        <f t="shared" si="1"/>
        <v>98317</v>
      </c>
      <c r="K8" s="11">
        <f>SUM(B8:J8)</f>
        <v>1626121</v>
      </c>
    </row>
    <row r="9" spans="1:11" ht="17.25" customHeight="1">
      <c r="A9" s="15" t="s">
        <v>16</v>
      </c>
      <c r="B9" s="13">
        <f>+B10+B11</f>
        <v>28860</v>
      </c>
      <c r="C9" s="13">
        <f aca="true" t="shared" si="2" ref="C9:J9">+C10+C11</f>
        <v>42683</v>
      </c>
      <c r="D9" s="13">
        <f t="shared" si="2"/>
        <v>43400</v>
      </c>
      <c r="E9" s="13">
        <f t="shared" si="2"/>
        <v>26200</v>
      </c>
      <c r="F9" s="13">
        <f t="shared" si="2"/>
        <v>27910</v>
      </c>
      <c r="G9" s="13">
        <f t="shared" si="2"/>
        <v>35921</v>
      </c>
      <c r="H9" s="13">
        <f t="shared" si="2"/>
        <v>29623</v>
      </c>
      <c r="I9" s="13">
        <f t="shared" si="2"/>
        <v>6525</v>
      </c>
      <c r="J9" s="13">
        <f t="shared" si="2"/>
        <v>15197</v>
      </c>
      <c r="K9" s="11">
        <f>SUM(B9:J9)</f>
        <v>256319</v>
      </c>
    </row>
    <row r="10" spans="1:11" ht="17.25" customHeight="1">
      <c r="A10" s="29" t="s">
        <v>17</v>
      </c>
      <c r="B10" s="13">
        <v>28860</v>
      </c>
      <c r="C10" s="13">
        <v>42683</v>
      </c>
      <c r="D10" s="13">
        <v>43400</v>
      </c>
      <c r="E10" s="13">
        <v>26200</v>
      </c>
      <c r="F10" s="13">
        <v>27910</v>
      </c>
      <c r="G10" s="13">
        <v>35921</v>
      </c>
      <c r="H10" s="13">
        <v>29623</v>
      </c>
      <c r="I10" s="13">
        <v>6525</v>
      </c>
      <c r="J10" s="13">
        <v>15197</v>
      </c>
      <c r="K10" s="11">
        <f>SUM(B10:J10)</f>
        <v>256319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133532</v>
      </c>
      <c r="C12" s="17">
        <f t="shared" si="3"/>
        <v>173794</v>
      </c>
      <c r="D12" s="17">
        <f t="shared" si="3"/>
        <v>199251</v>
      </c>
      <c r="E12" s="17">
        <f t="shared" si="3"/>
        <v>115096</v>
      </c>
      <c r="F12" s="17">
        <f t="shared" si="3"/>
        <v>162545</v>
      </c>
      <c r="G12" s="17">
        <f t="shared" si="3"/>
        <v>277651</v>
      </c>
      <c r="H12" s="17">
        <f t="shared" si="3"/>
        <v>115907</v>
      </c>
      <c r="I12" s="17">
        <f t="shared" si="3"/>
        <v>22651</v>
      </c>
      <c r="J12" s="17">
        <f t="shared" si="3"/>
        <v>78002</v>
      </c>
      <c r="K12" s="11">
        <f aca="true" t="shared" si="4" ref="K12:K27">SUM(B12:J12)</f>
        <v>1278429</v>
      </c>
    </row>
    <row r="13" spans="1:13" ht="17.25" customHeight="1">
      <c r="A13" s="14" t="s">
        <v>19</v>
      </c>
      <c r="B13" s="13">
        <v>64753</v>
      </c>
      <c r="C13" s="13">
        <v>91245</v>
      </c>
      <c r="D13" s="13">
        <v>105737</v>
      </c>
      <c r="E13" s="13">
        <v>59857</v>
      </c>
      <c r="F13" s="13">
        <v>80210</v>
      </c>
      <c r="G13" s="13">
        <v>125999</v>
      </c>
      <c r="H13" s="13">
        <v>52729</v>
      </c>
      <c r="I13" s="13">
        <v>12934</v>
      </c>
      <c r="J13" s="13">
        <v>40854</v>
      </c>
      <c r="K13" s="11">
        <f t="shared" si="4"/>
        <v>634318</v>
      </c>
      <c r="L13" s="50"/>
      <c r="M13" s="51"/>
    </row>
    <row r="14" spans="1:12" ht="17.25" customHeight="1">
      <c r="A14" s="14" t="s">
        <v>20</v>
      </c>
      <c r="B14" s="13">
        <v>65219</v>
      </c>
      <c r="C14" s="13">
        <v>77250</v>
      </c>
      <c r="D14" s="13">
        <v>89225</v>
      </c>
      <c r="E14" s="13">
        <v>51965</v>
      </c>
      <c r="F14" s="13">
        <v>78819</v>
      </c>
      <c r="G14" s="13">
        <v>146235</v>
      </c>
      <c r="H14" s="13">
        <v>58202</v>
      </c>
      <c r="I14" s="13">
        <v>8934</v>
      </c>
      <c r="J14" s="13">
        <v>35774</v>
      </c>
      <c r="K14" s="11">
        <f t="shared" si="4"/>
        <v>611623</v>
      </c>
      <c r="L14" s="50"/>
    </row>
    <row r="15" spans="1:11" ht="17.25" customHeight="1">
      <c r="A15" s="14" t="s">
        <v>21</v>
      </c>
      <c r="B15" s="13">
        <v>3560</v>
      </c>
      <c r="C15" s="13">
        <v>5299</v>
      </c>
      <c r="D15" s="13">
        <v>4289</v>
      </c>
      <c r="E15" s="13">
        <v>3274</v>
      </c>
      <c r="F15" s="13">
        <v>3516</v>
      </c>
      <c r="G15" s="13">
        <v>5417</v>
      </c>
      <c r="H15" s="13">
        <v>4976</v>
      </c>
      <c r="I15" s="13">
        <v>783</v>
      </c>
      <c r="J15" s="13">
        <v>1374</v>
      </c>
      <c r="K15" s="11">
        <f t="shared" si="4"/>
        <v>32488</v>
      </c>
    </row>
    <row r="16" spans="1:11" ht="17.25" customHeight="1">
      <c r="A16" s="15" t="s">
        <v>93</v>
      </c>
      <c r="B16" s="13">
        <f>B17+B18+B19</f>
        <v>9008</v>
      </c>
      <c r="C16" s="13">
        <f aca="true" t="shared" si="5" ref="C16:J16">C17+C18+C19</f>
        <v>12384</v>
      </c>
      <c r="D16" s="13">
        <f t="shared" si="5"/>
        <v>13036</v>
      </c>
      <c r="E16" s="13">
        <f t="shared" si="5"/>
        <v>7591</v>
      </c>
      <c r="F16" s="13">
        <f t="shared" si="5"/>
        <v>13083</v>
      </c>
      <c r="G16" s="13">
        <f t="shared" si="5"/>
        <v>22112</v>
      </c>
      <c r="H16" s="13">
        <f t="shared" si="5"/>
        <v>7221</v>
      </c>
      <c r="I16" s="13">
        <f t="shared" si="5"/>
        <v>1820</v>
      </c>
      <c r="J16" s="13">
        <f t="shared" si="5"/>
        <v>5118</v>
      </c>
      <c r="K16" s="11">
        <f t="shared" si="4"/>
        <v>91373</v>
      </c>
    </row>
    <row r="17" spans="1:11" ht="17.25" customHeight="1">
      <c r="A17" s="14" t="s">
        <v>94</v>
      </c>
      <c r="B17" s="13">
        <v>8951</v>
      </c>
      <c r="C17" s="13">
        <v>12335</v>
      </c>
      <c r="D17" s="13">
        <v>12989</v>
      </c>
      <c r="E17" s="13">
        <v>7560</v>
      </c>
      <c r="F17" s="13">
        <v>13026</v>
      </c>
      <c r="G17" s="13">
        <v>21971</v>
      </c>
      <c r="H17" s="13">
        <v>7177</v>
      </c>
      <c r="I17" s="13">
        <v>1816</v>
      </c>
      <c r="J17" s="13">
        <v>5094</v>
      </c>
      <c r="K17" s="11">
        <f t="shared" si="4"/>
        <v>90919</v>
      </c>
    </row>
    <row r="18" spans="1:11" ht="17.25" customHeight="1">
      <c r="A18" s="14" t="s">
        <v>95</v>
      </c>
      <c r="B18" s="13">
        <v>53</v>
      </c>
      <c r="C18" s="13">
        <v>41</v>
      </c>
      <c r="D18" s="13">
        <v>45</v>
      </c>
      <c r="E18" s="13">
        <v>31</v>
      </c>
      <c r="F18" s="13">
        <v>45</v>
      </c>
      <c r="G18" s="13">
        <v>137</v>
      </c>
      <c r="H18" s="13">
        <v>35</v>
      </c>
      <c r="I18" s="13">
        <v>2</v>
      </c>
      <c r="J18" s="13">
        <v>21</v>
      </c>
      <c r="K18" s="11">
        <f t="shared" si="4"/>
        <v>410</v>
      </c>
    </row>
    <row r="19" spans="1:11" ht="17.25" customHeight="1">
      <c r="A19" s="14" t="s">
        <v>96</v>
      </c>
      <c r="B19" s="13">
        <v>4</v>
      </c>
      <c r="C19" s="13">
        <v>8</v>
      </c>
      <c r="D19" s="13">
        <v>2</v>
      </c>
      <c r="E19" s="13">
        <v>0</v>
      </c>
      <c r="F19" s="13">
        <v>12</v>
      </c>
      <c r="G19" s="13">
        <v>4</v>
      </c>
      <c r="H19" s="13">
        <v>9</v>
      </c>
      <c r="I19" s="13">
        <v>2</v>
      </c>
      <c r="J19" s="13">
        <v>3</v>
      </c>
      <c r="K19" s="11">
        <f t="shared" si="4"/>
        <v>44</v>
      </c>
    </row>
    <row r="20" spans="1:11" ht="17.25" customHeight="1">
      <c r="A20" s="16" t="s">
        <v>22</v>
      </c>
      <c r="B20" s="11">
        <f>+B21+B22+B23</f>
        <v>96829</v>
      </c>
      <c r="C20" s="11">
        <f aca="true" t="shared" si="6" ref="C20:J20">+C21+C22+C23</f>
        <v>107968</v>
      </c>
      <c r="D20" s="11">
        <f t="shared" si="6"/>
        <v>140030</v>
      </c>
      <c r="E20" s="11">
        <f t="shared" si="6"/>
        <v>74558</v>
      </c>
      <c r="F20" s="11">
        <f t="shared" si="6"/>
        <v>130838</v>
      </c>
      <c r="G20" s="11">
        <f t="shared" si="6"/>
        <v>242242</v>
      </c>
      <c r="H20" s="11">
        <f t="shared" si="6"/>
        <v>69775</v>
      </c>
      <c r="I20" s="11">
        <f t="shared" si="6"/>
        <v>17688</v>
      </c>
      <c r="J20" s="11">
        <f t="shared" si="6"/>
        <v>51813</v>
      </c>
      <c r="K20" s="11">
        <f t="shared" si="4"/>
        <v>931741</v>
      </c>
    </row>
    <row r="21" spans="1:12" ht="17.25" customHeight="1">
      <c r="A21" s="12" t="s">
        <v>23</v>
      </c>
      <c r="B21" s="13">
        <v>50699</v>
      </c>
      <c r="C21" s="13">
        <v>62360</v>
      </c>
      <c r="D21" s="13">
        <v>81108</v>
      </c>
      <c r="E21" s="13">
        <v>42456</v>
      </c>
      <c r="F21" s="13">
        <v>69863</v>
      </c>
      <c r="G21" s="13">
        <v>116390</v>
      </c>
      <c r="H21" s="13">
        <v>35697</v>
      </c>
      <c r="I21" s="13">
        <v>10827</v>
      </c>
      <c r="J21" s="13">
        <v>28828</v>
      </c>
      <c r="K21" s="11">
        <f t="shared" si="4"/>
        <v>498228</v>
      </c>
      <c r="L21" s="50"/>
    </row>
    <row r="22" spans="1:12" ht="17.25" customHeight="1">
      <c r="A22" s="12" t="s">
        <v>24</v>
      </c>
      <c r="B22" s="13">
        <v>44438</v>
      </c>
      <c r="C22" s="13">
        <v>43538</v>
      </c>
      <c r="D22" s="13">
        <v>56938</v>
      </c>
      <c r="E22" s="13">
        <v>30952</v>
      </c>
      <c r="F22" s="13">
        <v>59281</v>
      </c>
      <c r="G22" s="13">
        <v>122829</v>
      </c>
      <c r="H22" s="13">
        <v>32506</v>
      </c>
      <c r="I22" s="13">
        <v>6480</v>
      </c>
      <c r="J22" s="13">
        <v>22342</v>
      </c>
      <c r="K22" s="11">
        <f t="shared" si="4"/>
        <v>419304</v>
      </c>
      <c r="L22" s="50"/>
    </row>
    <row r="23" spans="1:11" ht="17.25" customHeight="1">
      <c r="A23" s="12" t="s">
        <v>25</v>
      </c>
      <c r="B23" s="13">
        <v>1692</v>
      </c>
      <c r="C23" s="13">
        <v>2070</v>
      </c>
      <c r="D23" s="13">
        <v>1984</v>
      </c>
      <c r="E23" s="13">
        <v>1150</v>
      </c>
      <c r="F23" s="13">
        <v>1694</v>
      </c>
      <c r="G23" s="13">
        <v>3023</v>
      </c>
      <c r="H23" s="13">
        <v>1572</v>
      </c>
      <c r="I23" s="13">
        <v>381</v>
      </c>
      <c r="J23" s="13">
        <v>643</v>
      </c>
      <c r="K23" s="11">
        <f t="shared" si="4"/>
        <v>14209</v>
      </c>
    </row>
    <row r="24" spans="1:11" ht="17.25" customHeight="1">
      <c r="A24" s="16" t="s">
        <v>26</v>
      </c>
      <c r="B24" s="13">
        <f>+B25+B26</f>
        <v>89563</v>
      </c>
      <c r="C24" s="13">
        <f aca="true" t="shared" si="7" ref="C24:J24">+C25+C26</f>
        <v>119051</v>
      </c>
      <c r="D24" s="13">
        <f t="shared" si="7"/>
        <v>139237</v>
      </c>
      <c r="E24" s="13">
        <f t="shared" si="7"/>
        <v>76506</v>
      </c>
      <c r="F24" s="13">
        <f t="shared" si="7"/>
        <v>100249</v>
      </c>
      <c r="G24" s="13">
        <f t="shared" si="7"/>
        <v>138731</v>
      </c>
      <c r="H24" s="13">
        <f t="shared" si="7"/>
        <v>59901</v>
      </c>
      <c r="I24" s="13">
        <f t="shared" si="7"/>
        <v>19192</v>
      </c>
      <c r="J24" s="13">
        <f t="shared" si="7"/>
        <v>60001</v>
      </c>
      <c r="K24" s="11">
        <f t="shared" si="4"/>
        <v>802431</v>
      </c>
    </row>
    <row r="25" spans="1:12" ht="17.25" customHeight="1">
      <c r="A25" s="12" t="s">
        <v>115</v>
      </c>
      <c r="B25" s="13">
        <v>43382</v>
      </c>
      <c r="C25" s="13">
        <v>62462</v>
      </c>
      <c r="D25" s="13">
        <v>76507</v>
      </c>
      <c r="E25" s="13">
        <v>43367</v>
      </c>
      <c r="F25" s="13">
        <v>50869</v>
      </c>
      <c r="G25" s="13">
        <v>66063</v>
      </c>
      <c r="H25" s="13">
        <v>30547</v>
      </c>
      <c r="I25" s="13">
        <v>12101</v>
      </c>
      <c r="J25" s="13">
        <v>31706</v>
      </c>
      <c r="K25" s="11">
        <f t="shared" si="4"/>
        <v>417004</v>
      </c>
      <c r="L25" s="50"/>
    </row>
    <row r="26" spans="1:12" ht="17.25" customHeight="1">
      <c r="A26" s="12" t="s">
        <v>116</v>
      </c>
      <c r="B26" s="13">
        <v>46181</v>
      </c>
      <c r="C26" s="13">
        <v>56589</v>
      </c>
      <c r="D26" s="13">
        <v>62730</v>
      </c>
      <c r="E26" s="13">
        <v>33139</v>
      </c>
      <c r="F26" s="13">
        <v>49380</v>
      </c>
      <c r="G26" s="13">
        <v>72668</v>
      </c>
      <c r="H26" s="13">
        <v>29354</v>
      </c>
      <c r="I26" s="13">
        <v>7091</v>
      </c>
      <c r="J26" s="13">
        <v>28295</v>
      </c>
      <c r="K26" s="11">
        <f t="shared" si="4"/>
        <v>385427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2053</v>
      </c>
      <c r="I27" s="11">
        <v>0</v>
      </c>
      <c r="J27" s="11">
        <v>0</v>
      </c>
      <c r="K27" s="11">
        <f t="shared" si="4"/>
        <v>2053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26271.76</v>
      </c>
      <c r="I35" s="19">
        <v>0</v>
      </c>
      <c r="J35" s="19">
        <v>0</v>
      </c>
      <c r="K35" s="23">
        <f>SUM(B35:J35)</f>
        <v>26271.76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1043397.7200000001</v>
      </c>
      <c r="C47" s="22">
        <f aca="true" t="shared" si="12" ref="C47:H47">+C48+C57</f>
        <v>1487278.0299999998</v>
      </c>
      <c r="D47" s="22">
        <f t="shared" si="12"/>
        <v>1956177.4000000001</v>
      </c>
      <c r="E47" s="22">
        <f t="shared" si="12"/>
        <v>944010.91</v>
      </c>
      <c r="F47" s="22">
        <f t="shared" si="12"/>
        <v>1344622.31</v>
      </c>
      <c r="G47" s="22">
        <f t="shared" si="12"/>
        <v>1868219.5600000003</v>
      </c>
      <c r="H47" s="22">
        <f t="shared" si="12"/>
        <v>883704.16</v>
      </c>
      <c r="I47" s="22">
        <f>+I48+I57</f>
        <v>354007.33999999997</v>
      </c>
      <c r="J47" s="22">
        <f>+J48+J57</f>
        <v>664516.14</v>
      </c>
      <c r="K47" s="22">
        <f>SUM(B47:J47)</f>
        <v>10545933.570000002</v>
      </c>
    </row>
    <row r="48" spans="1:11" ht="17.25" customHeight="1">
      <c r="A48" s="16" t="s">
        <v>108</v>
      </c>
      <c r="B48" s="23">
        <f>SUM(B49:B56)</f>
        <v>1025695.18</v>
      </c>
      <c r="C48" s="23">
        <f aca="true" t="shared" si="13" ref="C48:J48">SUM(C49:C56)</f>
        <v>1462308.89</v>
      </c>
      <c r="D48" s="23">
        <f t="shared" si="13"/>
        <v>1930882.78</v>
      </c>
      <c r="E48" s="23">
        <f t="shared" si="13"/>
        <v>921061.36</v>
      </c>
      <c r="F48" s="23">
        <f t="shared" si="13"/>
        <v>1321108.71</v>
      </c>
      <c r="G48" s="23">
        <f t="shared" si="13"/>
        <v>1838273.7200000002</v>
      </c>
      <c r="H48" s="23">
        <f t="shared" si="13"/>
        <v>863314.06</v>
      </c>
      <c r="I48" s="23">
        <f t="shared" si="13"/>
        <v>354007.33999999997</v>
      </c>
      <c r="J48" s="23">
        <f t="shared" si="13"/>
        <v>650639.28</v>
      </c>
      <c r="K48" s="23">
        <f aca="true" t="shared" si="14" ref="K48:K57">SUM(B48:J48)</f>
        <v>10367291.32</v>
      </c>
    </row>
    <row r="49" spans="1:11" ht="17.25" customHeight="1">
      <c r="A49" s="34" t="s">
        <v>43</v>
      </c>
      <c r="B49" s="23">
        <f aca="true" t="shared" si="15" ref="B49:H49">ROUND(B30*B7,2)</f>
        <v>1023320.9</v>
      </c>
      <c r="C49" s="23">
        <f t="shared" si="15"/>
        <v>1455533.66</v>
      </c>
      <c r="D49" s="23">
        <f t="shared" si="15"/>
        <v>1927171.79</v>
      </c>
      <c r="E49" s="23">
        <f t="shared" si="15"/>
        <v>918989.87</v>
      </c>
      <c r="F49" s="23">
        <f t="shared" si="15"/>
        <v>1317869.93</v>
      </c>
      <c r="G49" s="23">
        <f t="shared" si="15"/>
        <v>1833638.6</v>
      </c>
      <c r="H49" s="23">
        <f t="shared" si="15"/>
        <v>834635.87</v>
      </c>
      <c r="I49" s="23">
        <f>ROUND(I30*I7,2)</f>
        <v>352941.62</v>
      </c>
      <c r="J49" s="23">
        <f>ROUND(J30*J7,2)</f>
        <v>648422.24</v>
      </c>
      <c r="K49" s="23">
        <f t="shared" si="14"/>
        <v>10312524.479999999</v>
      </c>
    </row>
    <row r="50" spans="1:11" ht="17.25" customHeight="1">
      <c r="A50" s="34" t="s">
        <v>44</v>
      </c>
      <c r="B50" s="19">
        <v>0</v>
      </c>
      <c r="C50" s="23">
        <f>ROUND(C31*C7,2)</f>
        <v>3235.32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3235.32</v>
      </c>
    </row>
    <row r="51" spans="1:11" ht="17.25" customHeight="1">
      <c r="A51" s="64" t="s">
        <v>104</v>
      </c>
      <c r="B51" s="65">
        <f aca="true" t="shared" si="16" ref="B51:H51">ROUND(B32*B7,2)</f>
        <v>-1717.4</v>
      </c>
      <c r="C51" s="65">
        <f t="shared" si="16"/>
        <v>-2233.81</v>
      </c>
      <c r="D51" s="65">
        <f t="shared" si="16"/>
        <v>-2674.77</v>
      </c>
      <c r="E51" s="65">
        <f t="shared" si="16"/>
        <v>-1373.91</v>
      </c>
      <c r="F51" s="65">
        <f t="shared" si="16"/>
        <v>-2042.74</v>
      </c>
      <c r="G51" s="65">
        <f t="shared" si="16"/>
        <v>-2794.96</v>
      </c>
      <c r="H51" s="65">
        <f t="shared" si="16"/>
        <v>-1308.61</v>
      </c>
      <c r="I51" s="19">
        <v>0</v>
      </c>
      <c r="J51" s="19">
        <v>0</v>
      </c>
      <c r="K51" s="65">
        <f>SUM(B51:J51)</f>
        <v>-14146.2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26271.76</v>
      </c>
      <c r="I53" s="31">
        <f>+I35</f>
        <v>0</v>
      </c>
      <c r="J53" s="31">
        <f>+J35</f>
        <v>0</v>
      </c>
      <c r="K53" s="23">
        <f t="shared" si="14"/>
        <v>26271.76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-110668</v>
      </c>
      <c r="C61" s="35">
        <f t="shared" si="17"/>
        <v>-163254.19</v>
      </c>
      <c r="D61" s="35">
        <f t="shared" si="17"/>
        <v>-165994.15</v>
      </c>
      <c r="E61" s="35">
        <f t="shared" si="17"/>
        <v>-100560</v>
      </c>
      <c r="F61" s="35">
        <f t="shared" si="17"/>
        <v>-108438.65</v>
      </c>
      <c r="G61" s="35">
        <f t="shared" si="17"/>
        <v>-139506.19999999998</v>
      </c>
      <c r="H61" s="35">
        <f t="shared" si="17"/>
        <v>-112567.4</v>
      </c>
      <c r="I61" s="35">
        <f t="shared" si="17"/>
        <v>-27187.81</v>
      </c>
      <c r="J61" s="35">
        <f t="shared" si="17"/>
        <v>-57748.6</v>
      </c>
      <c r="K61" s="35">
        <f>SUM(B61:J61)</f>
        <v>-985925</v>
      </c>
    </row>
    <row r="62" spans="1:11" ht="18.75" customHeight="1">
      <c r="A62" s="16" t="s">
        <v>74</v>
      </c>
      <c r="B62" s="35">
        <f aca="true" t="shared" si="18" ref="B62:J62">B63+B64+B65+B66+B67+B68</f>
        <v>-109668</v>
      </c>
      <c r="C62" s="35">
        <f t="shared" si="18"/>
        <v>-162195.4</v>
      </c>
      <c r="D62" s="35">
        <f t="shared" si="18"/>
        <v>-164920</v>
      </c>
      <c r="E62" s="35">
        <f t="shared" si="18"/>
        <v>-99560</v>
      </c>
      <c r="F62" s="35">
        <f t="shared" si="18"/>
        <v>-106058</v>
      </c>
      <c r="G62" s="35">
        <f t="shared" si="18"/>
        <v>-136499.8</v>
      </c>
      <c r="H62" s="35">
        <f t="shared" si="18"/>
        <v>-112567.4</v>
      </c>
      <c r="I62" s="35">
        <f t="shared" si="18"/>
        <v>-24795</v>
      </c>
      <c r="J62" s="35">
        <f t="shared" si="18"/>
        <v>-57748.6</v>
      </c>
      <c r="K62" s="35">
        <f aca="true" t="shared" si="19" ref="K62:K91">SUM(B62:J62)</f>
        <v>-974012.2</v>
      </c>
    </row>
    <row r="63" spans="1:11" ht="18.75" customHeight="1">
      <c r="A63" s="12" t="s">
        <v>75</v>
      </c>
      <c r="B63" s="35">
        <f>-ROUND(B9*$D$3,2)</f>
        <v>-109668</v>
      </c>
      <c r="C63" s="35">
        <f aca="true" t="shared" si="20" ref="C63:J63">-ROUND(C9*$D$3,2)</f>
        <v>-162195.4</v>
      </c>
      <c r="D63" s="35">
        <f t="shared" si="20"/>
        <v>-164920</v>
      </c>
      <c r="E63" s="35">
        <f t="shared" si="20"/>
        <v>-99560</v>
      </c>
      <c r="F63" s="35">
        <f t="shared" si="20"/>
        <v>-106058</v>
      </c>
      <c r="G63" s="35">
        <f t="shared" si="20"/>
        <v>-136499.8</v>
      </c>
      <c r="H63" s="35">
        <f t="shared" si="20"/>
        <v>-112567.4</v>
      </c>
      <c r="I63" s="35">
        <f t="shared" si="20"/>
        <v>-24795</v>
      </c>
      <c r="J63" s="35">
        <f t="shared" si="20"/>
        <v>-57748.6</v>
      </c>
      <c r="K63" s="35">
        <f t="shared" si="19"/>
        <v>-974012.2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118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932729.7200000001</v>
      </c>
      <c r="C106" s="24">
        <f t="shared" si="22"/>
        <v>1324023.8399999999</v>
      </c>
      <c r="D106" s="24">
        <f t="shared" si="22"/>
        <v>1790183.2500000002</v>
      </c>
      <c r="E106" s="24">
        <f t="shared" si="22"/>
        <v>843450.91</v>
      </c>
      <c r="F106" s="24">
        <f t="shared" si="22"/>
        <v>1236183.6600000001</v>
      </c>
      <c r="G106" s="24">
        <f t="shared" si="22"/>
        <v>1728713.3600000003</v>
      </c>
      <c r="H106" s="24">
        <f t="shared" si="22"/>
        <v>771136.76</v>
      </c>
      <c r="I106" s="24">
        <f>+I107+I108</f>
        <v>326819.52999999997</v>
      </c>
      <c r="J106" s="24">
        <f>+J107+J108</f>
        <v>606767.54</v>
      </c>
      <c r="K106" s="46">
        <f>SUM(B106:J106)</f>
        <v>9560008.57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915027.18</v>
      </c>
      <c r="C107" s="24">
        <f t="shared" si="23"/>
        <v>1299054.7</v>
      </c>
      <c r="D107" s="24">
        <f t="shared" si="23"/>
        <v>1764888.6300000001</v>
      </c>
      <c r="E107" s="24">
        <f t="shared" si="23"/>
        <v>820501.36</v>
      </c>
      <c r="F107" s="24">
        <f t="shared" si="23"/>
        <v>1212670.06</v>
      </c>
      <c r="G107" s="24">
        <f t="shared" si="23"/>
        <v>1698767.5200000003</v>
      </c>
      <c r="H107" s="24">
        <f t="shared" si="23"/>
        <v>750746.66</v>
      </c>
      <c r="I107" s="24">
        <f t="shared" si="23"/>
        <v>326819.52999999997</v>
      </c>
      <c r="J107" s="24">
        <f t="shared" si="23"/>
        <v>592890.68</v>
      </c>
      <c r="K107" s="46">
        <f>SUM(B107:J107)</f>
        <v>9381366.319999998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9560008.569999997</v>
      </c>
      <c r="L114" s="52"/>
    </row>
    <row r="115" spans="1:11" ht="18.75" customHeight="1">
      <c r="A115" s="26" t="s">
        <v>70</v>
      </c>
      <c r="B115" s="27">
        <v>121515.64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121515.64</v>
      </c>
    </row>
    <row r="116" spans="1:11" ht="18.75" customHeight="1">
      <c r="A116" s="26" t="s">
        <v>71</v>
      </c>
      <c r="B116" s="27">
        <v>811214.08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811214.08</v>
      </c>
    </row>
    <row r="117" spans="1:11" ht="18.75" customHeight="1">
      <c r="A117" s="26" t="s">
        <v>72</v>
      </c>
      <c r="B117" s="38">
        <v>0</v>
      </c>
      <c r="C117" s="27">
        <f>+C106</f>
        <v>1324023.8399999999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1324023.8399999999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1666640.61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1666640.61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123542.65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123542.65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759105.81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759105.81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84345.1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84345.1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234431.18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234431.18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440256.7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440256.7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65756.25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65756.25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495739.52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495739.52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536161.46</v>
      </c>
      <c r="H126" s="38">
        <v>0</v>
      </c>
      <c r="I126" s="38">
        <v>0</v>
      </c>
      <c r="J126" s="38">
        <v>0</v>
      </c>
      <c r="K126" s="39">
        <f t="shared" si="25"/>
        <v>536161.46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43747.71</v>
      </c>
      <c r="H127" s="38">
        <v>0</v>
      </c>
      <c r="I127" s="38">
        <v>0</v>
      </c>
      <c r="J127" s="38">
        <v>0</v>
      </c>
      <c r="K127" s="39">
        <f t="shared" si="25"/>
        <v>43747.71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252839.64</v>
      </c>
      <c r="H128" s="38">
        <v>0</v>
      </c>
      <c r="I128" s="38">
        <v>0</v>
      </c>
      <c r="J128" s="38">
        <v>0</v>
      </c>
      <c r="K128" s="39">
        <f t="shared" si="25"/>
        <v>252839.64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215945.35</v>
      </c>
      <c r="H129" s="38">
        <v>0</v>
      </c>
      <c r="I129" s="38">
        <v>0</v>
      </c>
      <c r="J129" s="38">
        <v>0</v>
      </c>
      <c r="K129" s="39">
        <f t="shared" si="25"/>
        <v>215945.35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680019.2</v>
      </c>
      <c r="H130" s="38">
        <v>0</v>
      </c>
      <c r="I130" s="38">
        <v>0</v>
      </c>
      <c r="J130" s="38">
        <v>0</v>
      </c>
      <c r="K130" s="39">
        <f t="shared" si="25"/>
        <v>680019.2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261820.92</v>
      </c>
      <c r="I131" s="38">
        <v>0</v>
      </c>
      <c r="J131" s="38">
        <v>0</v>
      </c>
      <c r="K131" s="39">
        <f t="shared" si="25"/>
        <v>261820.92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509315.84</v>
      </c>
      <c r="I132" s="38">
        <v>0</v>
      </c>
      <c r="J132" s="38">
        <v>0</v>
      </c>
      <c r="K132" s="39">
        <f t="shared" si="25"/>
        <v>509315.84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326819.53</v>
      </c>
      <c r="J133" s="38"/>
      <c r="K133" s="39">
        <f t="shared" si="25"/>
        <v>326819.53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606767.54</v>
      </c>
      <c r="K134" s="42">
        <f t="shared" si="25"/>
        <v>606767.54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2017-12-08T13:10:53Z</dcterms:modified>
  <cp:category/>
  <cp:version/>
  <cp:contentType/>
  <cp:contentStatus/>
</cp:coreProperties>
</file>