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<sst xmlns="http://schemas.openxmlformats.org/spreadsheetml/2006/main" count="143" uniqueCount="143">
  <si>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</si>
  <si>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</si>
  <si>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</si>
  <si>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</si>
  <si>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</si>
  <si>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</si>
  <si>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</si>
  <si>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</si>
  <si>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</si>
  <si>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</si>
  <si>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</si>
  <si>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</si>
  <si>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</si>
  <si>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</si>
  <si>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</si>
  <si>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</si>
  <si>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</si>
  <si>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</si>
  <si>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</si>
  <si>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</si>
  <si>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</si>
  <si>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</si>
  <si>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</si>
  <si>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</si>
  <si>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</si>
  <si>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</si>
  <si>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</si>
  <si>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</si>
  <si>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</si>
  <si>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</si>
  <si>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</si>
  <si>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</si>
  <si>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</si>
  <si>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</si>
  <si>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</si>
  <si>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</si>
  <si>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</si>
  <si>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</si>
  <si>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</si>
  <si>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</si>
  <si>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</si>
  <si>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</si>
  <si>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</si>
  <si>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</si>
  <si>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</si>
  <si>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</si>
  <si>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</si>
  <si>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</si>
  <si>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</si>
  <si>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</si>
  <si>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</si>
  <si>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</si>
  <si>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</si>
  <si>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</si>
  <si>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</si>
  <si>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</si>
  <si>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</si>
  <si>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</si>
  <si>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</si>
  <si>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</si>
  <si>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</si>
  <si>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</si>
  <si>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</si>
  <si>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</si>
  <si>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</si>
  <si>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</si>
  <si>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</si>
  <si>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</si>
  <si>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</si>
  <si>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</si>
  <si>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</si>
  <si>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</si>
  <si>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</si>
  <si>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</si>
  <si>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</si>
  <si>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</si>
  <si>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</si>
  <si>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</si>
  <si>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</si>
  <si>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</si>
  <si>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</si>
  <si>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</si>
  <si>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</si>
  <si>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</si>
  <si>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</si>
  <si>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</si>
  <si>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</si>
  <si>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</si>
  <si>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</si>
  <si>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</si>
  <si>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</si>
  <si>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</si>
  <si>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</si>
  <si>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</si>
  <si>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</si>
  <si>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</si>
  <si>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</si>
  <si>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</si>
  <si>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</si>
  <si>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</si>
  <si>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</si>
  <si>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</si>
  <si>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</si>
  <si>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</si>
  <si>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</si>
  <si>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</si>
  <si>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</si>
  <si>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</si>
  <si>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</si>
  <si>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</si>
  <si>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</si>
  <si>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</si>
  <si>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</si>
  <si>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</si>
  <si>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</si>
  <si>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</si>
  <si>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</si>
  <si>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</si>
  <si>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</si>
  <si>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</si>
  <si>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</si>
  <si>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</si>
  <si>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</si>
  <si>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</si>
  <si>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</si>
  <si>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</si>
  <si>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</si>
  <si>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</si>
  <si>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</si>
  <si>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</si>
  <si>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</si>
  <si>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</si>
  <si>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</si>
  <si>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</si>
  <si>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</si>
  <si>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01/12/17 - VENCIMENTO 08/12/17</t>
  </si>
  <si>
    <t>6.2.32. Revisão do ajuste de Remuneração Previsto Contratualmente ²</t>
  </si>
  <si>
    <t>6.3. Revisão de Remuneração pelo Transporte Coletivo ³</t>
  </si>
  <si>
    <t>(1) Ajuste de remuneração previsto contratualmente, período de 25/10 a 23/11/17, parcela 6/19.</t>
  </si>
  <si>
    <t>(2) Revisão do ajuste de remuneração previsto contratualmente, período de 04/07 a 23/11/17.</t>
  </si>
  <si>
    <t>(3) Pagamento de combustível não fóssil de agosto/17.</t>
  </si>
  <si>
    <t>Notas:</t>
  </si>
  <si>
    <t>(3) Revisão referente à demanda adaptada de 04/07 a 23/11/17 (área 7).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</si>
</sst>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594802</v>
      </c>
      <c r="C7" s="9">
        <f t="shared" si="0"/>
        <v>780898</v>
      </c>
      <c r="D7" s="9">
        <f t="shared" si="0"/>
        <v>824232</v>
      </c>
      <c r="E7" s="9">
        <f t="shared" si="0"/>
        <v>541850</v>
      </c>
      <c r="F7" s="9">
        <f t="shared" si="0"/>
        <v>720430</v>
      </c>
      <c r="G7" s="9">
        <f t="shared" si="0"/>
        <v>1243697</v>
      </c>
      <c r="H7" s="9">
        <f t="shared" si="0"/>
        <v>561219</v>
      </c>
      <c r="I7" s="9">
        <f t="shared" si="0"/>
        <v>121776</v>
      </c>
      <c r="J7" s="9">
        <f t="shared" si="0"/>
        <v>331588</v>
      </c>
      <c r="K7" s="9">
        <f t="shared" si="0"/>
        <v>5720492</v>
      </c>
      <c r="L7" s="50"/>
    </row>
    <row r="8" spans="1:11" ht="17.25" customHeight="1">
      <c r="A8" s="10" t="s">
        <v>97</v>
      </c>
      <c r="B8" s="11">
        <f>B9+B12+B16</f>
        <v>280753</v>
      </c>
      <c r="C8" s="11">
        <f aca="true" t="shared" si="1" ref="C8:J8">C9+C12+C16</f>
        <v>381990</v>
      </c>
      <c r="D8" s="11">
        <f t="shared" si="1"/>
        <v>376508</v>
      </c>
      <c r="E8" s="11">
        <f t="shared" si="1"/>
        <v>264603</v>
      </c>
      <c r="F8" s="11">
        <f t="shared" si="1"/>
        <v>336313</v>
      </c>
      <c r="G8" s="11">
        <f t="shared" si="1"/>
        <v>583050</v>
      </c>
      <c r="H8" s="11">
        <f t="shared" si="1"/>
        <v>288201</v>
      </c>
      <c r="I8" s="11">
        <f t="shared" si="1"/>
        <v>53354</v>
      </c>
      <c r="J8" s="11">
        <f t="shared" si="1"/>
        <v>150539</v>
      </c>
      <c r="K8" s="11">
        <f>SUM(B8:J8)</f>
        <v>2715311</v>
      </c>
    </row>
    <row r="9" spans="1:11" ht="17.25" customHeight="1">
      <c r="A9" s="15" t="s">
        <v>16</v>
      </c>
      <c r="B9" s="13">
        <f>+B10+B11</f>
        <v>38438</v>
      </c>
      <c r="C9" s="13">
        <f aca="true" t="shared" si="2" ref="C9:J9">+C10+C11</f>
        <v>56955</v>
      </c>
      <c r="D9" s="13">
        <f t="shared" si="2"/>
        <v>51208</v>
      </c>
      <c r="E9" s="13">
        <f t="shared" si="2"/>
        <v>36890</v>
      </c>
      <c r="F9" s="13">
        <f t="shared" si="2"/>
        <v>39991</v>
      </c>
      <c r="G9" s="13">
        <f t="shared" si="2"/>
        <v>55110</v>
      </c>
      <c r="H9" s="13">
        <f t="shared" si="2"/>
        <v>48205</v>
      </c>
      <c r="I9" s="13">
        <f t="shared" si="2"/>
        <v>8446</v>
      </c>
      <c r="J9" s="13">
        <f t="shared" si="2"/>
        <v>18487</v>
      </c>
      <c r="K9" s="11">
        <f>SUM(B9:J9)</f>
        <v>353730</v>
      </c>
    </row>
    <row r="10" spans="1:11" ht="17.25" customHeight="1">
      <c r="A10" s="29" t="s">
        <v>17</v>
      </c>
      <c r="B10" s="13">
        <v>38438</v>
      </c>
      <c r="C10" s="13">
        <v>56955</v>
      </c>
      <c r="D10" s="13">
        <v>51208</v>
      </c>
      <c r="E10" s="13">
        <v>36890</v>
      </c>
      <c r="F10" s="13">
        <v>39991</v>
      </c>
      <c r="G10" s="13">
        <v>55110</v>
      </c>
      <c r="H10" s="13">
        <v>48205</v>
      </c>
      <c r="I10" s="13">
        <v>8446</v>
      </c>
      <c r="J10" s="13">
        <v>18487</v>
      </c>
      <c r="K10" s="11">
        <f>SUM(B10:J10)</f>
        <v>353730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228402</v>
      </c>
      <c r="C12" s="17">
        <f t="shared" si="3"/>
        <v>305842</v>
      </c>
      <c r="D12" s="17">
        <f t="shared" si="3"/>
        <v>307033</v>
      </c>
      <c r="E12" s="17">
        <f t="shared" si="3"/>
        <v>215179</v>
      </c>
      <c r="F12" s="17">
        <f t="shared" si="3"/>
        <v>277072</v>
      </c>
      <c r="G12" s="17">
        <f t="shared" si="3"/>
        <v>493672</v>
      </c>
      <c r="H12" s="17">
        <f t="shared" si="3"/>
        <v>226355</v>
      </c>
      <c r="I12" s="17">
        <f t="shared" si="3"/>
        <v>41988</v>
      </c>
      <c r="J12" s="17">
        <f t="shared" si="3"/>
        <v>124375</v>
      </c>
      <c r="K12" s="11">
        <f aca="true" t="shared" si="4" ref="K12:K27">SUM(B12:J12)</f>
        <v>2219918</v>
      </c>
    </row>
    <row r="13" spans="1:13" ht="17.25" customHeight="1">
      <c r="A13" s="14" t="s">
        <v>19</v>
      </c>
      <c r="B13" s="13">
        <v>108899</v>
      </c>
      <c r="C13" s="13">
        <v>156444</v>
      </c>
      <c r="D13" s="13">
        <v>162107</v>
      </c>
      <c r="E13" s="13">
        <v>109540</v>
      </c>
      <c r="F13" s="13">
        <v>139985</v>
      </c>
      <c r="G13" s="13">
        <v>234804</v>
      </c>
      <c r="H13" s="13">
        <v>102471</v>
      </c>
      <c r="I13" s="13">
        <v>23349</v>
      </c>
      <c r="J13" s="13">
        <v>65079</v>
      </c>
      <c r="K13" s="11">
        <f t="shared" si="4"/>
        <v>1102678</v>
      </c>
      <c r="L13" s="50"/>
      <c r="M13" s="51"/>
    </row>
    <row r="14" spans="1:12" ht="17.25" customHeight="1">
      <c r="A14" s="14" t="s">
        <v>20</v>
      </c>
      <c r="B14" s="13">
        <v>111345</v>
      </c>
      <c r="C14" s="13">
        <v>136414</v>
      </c>
      <c r="D14" s="13">
        <v>135955</v>
      </c>
      <c r="E14" s="13">
        <v>97377</v>
      </c>
      <c r="F14" s="13">
        <v>128729</v>
      </c>
      <c r="G14" s="13">
        <v>245167</v>
      </c>
      <c r="H14" s="13">
        <v>109926</v>
      </c>
      <c r="I14" s="13">
        <v>16645</v>
      </c>
      <c r="J14" s="13">
        <v>56248</v>
      </c>
      <c r="K14" s="11">
        <f t="shared" si="4"/>
        <v>1037806</v>
      </c>
      <c r="L14" s="50"/>
    </row>
    <row r="15" spans="1:11" ht="17.25" customHeight="1">
      <c r="A15" s="14" t="s">
        <v>21</v>
      </c>
      <c r="B15" s="13">
        <v>8158</v>
      </c>
      <c r="C15" s="13">
        <v>12984</v>
      </c>
      <c r="D15" s="13">
        <v>8971</v>
      </c>
      <c r="E15" s="13">
        <v>8262</v>
      </c>
      <c r="F15" s="13">
        <v>8358</v>
      </c>
      <c r="G15" s="13">
        <v>13701</v>
      </c>
      <c r="H15" s="13">
        <v>13958</v>
      </c>
      <c r="I15" s="13">
        <v>1994</v>
      </c>
      <c r="J15" s="13">
        <v>3048</v>
      </c>
      <c r="K15" s="11">
        <f t="shared" si="4"/>
        <v>79434</v>
      </c>
    </row>
    <row r="16" spans="1:11" ht="17.25" customHeight="1">
      <c r="A16" s="15" t="s">
        <v>93</v>
      </c>
      <c r="B16" s="13">
        <f>B17+B18+B19</f>
        <v>13913</v>
      </c>
      <c r="C16" s="13">
        <f aca="true" t="shared" si="5" ref="C16:J16">C17+C18+C19</f>
        <v>19193</v>
      </c>
      <c r="D16" s="13">
        <f t="shared" si="5"/>
        <v>18267</v>
      </c>
      <c r="E16" s="13">
        <f t="shared" si="5"/>
        <v>12534</v>
      </c>
      <c r="F16" s="13">
        <f t="shared" si="5"/>
        <v>19250</v>
      </c>
      <c r="G16" s="13">
        <f t="shared" si="5"/>
        <v>34268</v>
      </c>
      <c r="H16" s="13">
        <f t="shared" si="5"/>
        <v>13641</v>
      </c>
      <c r="I16" s="13">
        <f t="shared" si="5"/>
        <v>2920</v>
      </c>
      <c r="J16" s="13">
        <f t="shared" si="5"/>
        <v>7677</v>
      </c>
      <c r="K16" s="11">
        <f t="shared" si="4"/>
        <v>141663</v>
      </c>
    </row>
    <row r="17" spans="1:11" ht="17.25" customHeight="1">
      <c r="A17" s="14" t="s">
        <v>94</v>
      </c>
      <c r="B17" s="13">
        <v>13828</v>
      </c>
      <c r="C17" s="13">
        <v>19108</v>
      </c>
      <c r="D17" s="13">
        <v>18181</v>
      </c>
      <c r="E17" s="13">
        <v>12475</v>
      </c>
      <c r="F17" s="13">
        <v>19158</v>
      </c>
      <c r="G17" s="13">
        <v>34100</v>
      </c>
      <c r="H17" s="13">
        <v>13534</v>
      </c>
      <c r="I17" s="13">
        <v>2900</v>
      </c>
      <c r="J17" s="13">
        <v>7645</v>
      </c>
      <c r="K17" s="11">
        <f t="shared" si="4"/>
        <v>140929</v>
      </c>
    </row>
    <row r="18" spans="1:11" ht="17.25" customHeight="1">
      <c r="A18" s="14" t="s">
        <v>95</v>
      </c>
      <c r="B18" s="13">
        <v>80</v>
      </c>
      <c r="C18" s="13">
        <v>77</v>
      </c>
      <c r="D18" s="13">
        <v>78</v>
      </c>
      <c r="E18" s="13">
        <v>55</v>
      </c>
      <c r="F18" s="13">
        <v>70</v>
      </c>
      <c r="G18" s="13">
        <v>151</v>
      </c>
      <c r="H18" s="13">
        <v>96</v>
      </c>
      <c r="I18" s="13">
        <v>18</v>
      </c>
      <c r="J18" s="13">
        <v>24</v>
      </c>
      <c r="K18" s="11">
        <f t="shared" si="4"/>
        <v>649</v>
      </c>
    </row>
    <row r="19" spans="1:11" ht="17.25" customHeight="1">
      <c r="A19" s="14" t="s">
        <v>96</v>
      </c>
      <c r="B19" s="13">
        <v>5</v>
      </c>
      <c r="C19" s="13">
        <v>8</v>
      </c>
      <c r="D19" s="13">
        <v>8</v>
      </c>
      <c r="E19" s="13">
        <v>4</v>
      </c>
      <c r="F19" s="13">
        <v>22</v>
      </c>
      <c r="G19" s="13">
        <v>17</v>
      </c>
      <c r="H19" s="13">
        <v>11</v>
      </c>
      <c r="I19" s="13">
        <v>2</v>
      </c>
      <c r="J19" s="13">
        <v>8</v>
      </c>
      <c r="K19" s="11">
        <f t="shared" si="4"/>
        <v>85</v>
      </c>
    </row>
    <row r="20" spans="1:11" ht="17.25" customHeight="1">
      <c r="A20" s="16" t="s">
        <v>22</v>
      </c>
      <c r="B20" s="11">
        <f>+B21+B22+B23</f>
        <v>165053</v>
      </c>
      <c r="C20" s="11">
        <f aca="true" t="shared" si="6" ref="C20:J20">+C21+C22+C23</f>
        <v>191316</v>
      </c>
      <c r="D20" s="11">
        <f t="shared" si="6"/>
        <v>220221</v>
      </c>
      <c r="E20" s="11">
        <f t="shared" si="6"/>
        <v>136224</v>
      </c>
      <c r="F20" s="11">
        <f t="shared" si="6"/>
        <v>214686</v>
      </c>
      <c r="G20" s="11">
        <f t="shared" si="6"/>
        <v>411866</v>
      </c>
      <c r="H20" s="11">
        <f t="shared" si="6"/>
        <v>140133</v>
      </c>
      <c r="I20" s="11">
        <f t="shared" si="6"/>
        <v>33009</v>
      </c>
      <c r="J20" s="11">
        <f t="shared" si="6"/>
        <v>83491</v>
      </c>
      <c r="K20" s="11">
        <f t="shared" si="4"/>
        <v>1595999</v>
      </c>
    </row>
    <row r="21" spans="1:12" ht="17.25" customHeight="1">
      <c r="A21" s="12" t="s">
        <v>23</v>
      </c>
      <c r="B21" s="13">
        <v>87762</v>
      </c>
      <c r="C21" s="13">
        <v>111173</v>
      </c>
      <c r="D21" s="13">
        <v>130569</v>
      </c>
      <c r="E21" s="13">
        <v>78158</v>
      </c>
      <c r="F21" s="13">
        <v>122304</v>
      </c>
      <c r="G21" s="13">
        <v>215729</v>
      </c>
      <c r="H21" s="13">
        <v>76821</v>
      </c>
      <c r="I21" s="13">
        <v>20439</v>
      </c>
      <c r="J21" s="13">
        <v>48204</v>
      </c>
      <c r="K21" s="11">
        <f t="shared" si="4"/>
        <v>891159</v>
      </c>
      <c r="L21" s="50"/>
    </row>
    <row r="22" spans="1:12" ht="17.25" customHeight="1">
      <c r="A22" s="12" t="s">
        <v>24</v>
      </c>
      <c r="B22" s="13">
        <v>73607</v>
      </c>
      <c r="C22" s="13">
        <v>75358</v>
      </c>
      <c r="D22" s="13">
        <v>85606</v>
      </c>
      <c r="E22" s="13">
        <v>55202</v>
      </c>
      <c r="F22" s="13">
        <v>88725</v>
      </c>
      <c r="G22" s="13">
        <v>189323</v>
      </c>
      <c r="H22" s="13">
        <v>58474</v>
      </c>
      <c r="I22" s="13">
        <v>11753</v>
      </c>
      <c r="J22" s="13">
        <v>33967</v>
      </c>
      <c r="K22" s="11">
        <f t="shared" si="4"/>
        <v>672015</v>
      </c>
      <c r="L22" s="50"/>
    </row>
    <row r="23" spans="1:11" ht="17.25" customHeight="1">
      <c r="A23" s="12" t="s">
        <v>25</v>
      </c>
      <c r="B23" s="13">
        <v>3684</v>
      </c>
      <c r="C23" s="13">
        <v>4785</v>
      </c>
      <c r="D23" s="13">
        <v>4046</v>
      </c>
      <c r="E23" s="13">
        <v>2864</v>
      </c>
      <c r="F23" s="13">
        <v>3657</v>
      </c>
      <c r="G23" s="13">
        <v>6814</v>
      </c>
      <c r="H23" s="13">
        <v>4838</v>
      </c>
      <c r="I23" s="13">
        <v>817</v>
      </c>
      <c r="J23" s="13">
        <v>1320</v>
      </c>
      <c r="K23" s="11">
        <f t="shared" si="4"/>
        <v>32825</v>
      </c>
    </row>
    <row r="24" spans="1:11" ht="17.25" customHeight="1">
      <c r="A24" s="16" t="s">
        <v>26</v>
      </c>
      <c r="B24" s="13">
        <f>+B25+B26</f>
        <v>148996</v>
      </c>
      <c r="C24" s="13">
        <f aca="true" t="shared" si="7" ref="C24:J24">+C25+C26</f>
        <v>207592</v>
      </c>
      <c r="D24" s="13">
        <f t="shared" si="7"/>
        <v>227503</v>
      </c>
      <c r="E24" s="13">
        <f t="shared" si="7"/>
        <v>141023</v>
      </c>
      <c r="F24" s="13">
        <f t="shared" si="7"/>
        <v>169431</v>
      </c>
      <c r="G24" s="13">
        <f t="shared" si="7"/>
        <v>248781</v>
      </c>
      <c r="H24" s="13">
        <f t="shared" si="7"/>
        <v>123183</v>
      </c>
      <c r="I24" s="13">
        <f t="shared" si="7"/>
        <v>35413</v>
      </c>
      <c r="J24" s="13">
        <f t="shared" si="7"/>
        <v>97558</v>
      </c>
      <c r="K24" s="11">
        <f t="shared" si="4"/>
        <v>1399480</v>
      </c>
    </row>
    <row r="25" spans="1:12" ht="17.25" customHeight="1">
      <c r="A25" s="12" t="s">
        <v>115</v>
      </c>
      <c r="B25" s="13">
        <v>68371</v>
      </c>
      <c r="C25" s="13">
        <v>106244</v>
      </c>
      <c r="D25" s="13">
        <v>123635</v>
      </c>
      <c r="E25" s="13">
        <v>75204</v>
      </c>
      <c r="F25" s="13">
        <v>84658</v>
      </c>
      <c r="G25" s="13">
        <v>117386</v>
      </c>
      <c r="H25" s="13">
        <v>57892</v>
      </c>
      <c r="I25" s="13">
        <v>21403</v>
      </c>
      <c r="J25" s="13">
        <v>50711</v>
      </c>
      <c r="K25" s="11">
        <f t="shared" si="4"/>
        <v>705504</v>
      </c>
      <c r="L25" s="50"/>
    </row>
    <row r="26" spans="1:12" ht="17.25" customHeight="1">
      <c r="A26" s="12" t="s">
        <v>116</v>
      </c>
      <c r="B26" s="13">
        <v>80625</v>
      </c>
      <c r="C26" s="13">
        <v>101348</v>
      </c>
      <c r="D26" s="13">
        <v>103868</v>
      </c>
      <c r="E26" s="13">
        <v>65819</v>
      </c>
      <c r="F26" s="13">
        <v>84773</v>
      </c>
      <c r="G26" s="13">
        <v>131395</v>
      </c>
      <c r="H26" s="13">
        <v>65291</v>
      </c>
      <c r="I26" s="13">
        <v>14010</v>
      </c>
      <c r="J26" s="13">
        <v>46847</v>
      </c>
      <c r="K26" s="11">
        <f t="shared" si="4"/>
        <v>693976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9702</v>
      </c>
      <c r="I27" s="11">
        <v>0</v>
      </c>
      <c r="J27" s="11">
        <v>0</v>
      </c>
      <c r="K27" s="11">
        <f t="shared" si="4"/>
        <v>9702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3830.36</v>
      </c>
      <c r="I35" s="19">
        <v>0</v>
      </c>
      <c r="J35" s="19">
        <v>0</v>
      </c>
      <c r="K35" s="23">
        <f>SUM(B35:J35)</f>
        <v>3830.36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1720132.3699999999</v>
      </c>
      <c r="C47" s="22">
        <f aca="true" t="shared" si="12" ref="C47:H47">+C48+C57</f>
        <v>2525709.5200000005</v>
      </c>
      <c r="D47" s="22">
        <f t="shared" si="12"/>
        <v>2997320.4499999993</v>
      </c>
      <c r="E47" s="22">
        <f t="shared" si="12"/>
        <v>1684033.06</v>
      </c>
      <c r="F47" s="22">
        <f t="shared" si="12"/>
        <v>2209896.95</v>
      </c>
      <c r="G47" s="22">
        <f t="shared" si="12"/>
        <v>3214648.64</v>
      </c>
      <c r="H47" s="22">
        <f t="shared" si="12"/>
        <v>1671914.31</v>
      </c>
      <c r="I47" s="22">
        <f>+I48+I57</f>
        <v>634276.5599999999</v>
      </c>
      <c r="J47" s="22">
        <f>+J48+J57</f>
        <v>1039308.15</v>
      </c>
      <c r="K47" s="22">
        <f>SUM(B47:J47)</f>
        <v>17697240.01</v>
      </c>
    </row>
    <row r="48" spans="1:11" ht="17.25" customHeight="1">
      <c r="A48" s="16" t="s">
        <v>108</v>
      </c>
      <c r="B48" s="23">
        <f>SUM(B49:B56)</f>
        <v>1702429.8299999998</v>
      </c>
      <c r="C48" s="23">
        <f aca="true" t="shared" si="13" ref="C48:J48">SUM(C49:C56)</f>
        <v>2500740.3800000004</v>
      </c>
      <c r="D48" s="23">
        <f t="shared" si="13"/>
        <v>2971560.3799999994</v>
      </c>
      <c r="E48" s="23">
        <f t="shared" si="13"/>
        <v>1661083.51</v>
      </c>
      <c r="F48" s="23">
        <f t="shared" si="13"/>
        <v>2186383.35</v>
      </c>
      <c r="G48" s="23">
        <f t="shared" si="13"/>
        <v>3184702.8000000003</v>
      </c>
      <c r="H48" s="23">
        <f t="shared" si="13"/>
        <v>1651524.21</v>
      </c>
      <c r="I48" s="23">
        <f t="shared" si="13"/>
        <v>634276.5599999999</v>
      </c>
      <c r="J48" s="23">
        <f t="shared" si="13"/>
        <v>1025431.29</v>
      </c>
      <c r="K48" s="23">
        <f aca="true" t="shared" si="14" ref="K48:K57">SUM(B48:J48)</f>
        <v>17518132.310000002</v>
      </c>
    </row>
    <row r="49" spans="1:11" ht="17.25" customHeight="1">
      <c r="A49" s="34" t="s">
        <v>43</v>
      </c>
      <c r="B49" s="23">
        <f aca="true" t="shared" si="15" ref="B49:H49">ROUND(B30*B7,2)</f>
        <v>1701193.2</v>
      </c>
      <c r="C49" s="23">
        <f t="shared" si="15"/>
        <v>2493251.13</v>
      </c>
      <c r="D49" s="23">
        <f t="shared" si="15"/>
        <v>2969295.78</v>
      </c>
      <c r="E49" s="23">
        <f t="shared" si="15"/>
        <v>1660120.03</v>
      </c>
      <c r="F49" s="23">
        <f t="shared" si="15"/>
        <v>2184487.85</v>
      </c>
      <c r="G49" s="23">
        <f t="shared" si="15"/>
        <v>3182123.14</v>
      </c>
      <c r="H49" s="23">
        <f t="shared" si="15"/>
        <v>1646560.42</v>
      </c>
      <c r="I49" s="23">
        <f>ROUND(I30*I7,2)</f>
        <v>633210.84</v>
      </c>
      <c r="J49" s="23">
        <f>ROUND(J30*J7,2)</f>
        <v>1023214.25</v>
      </c>
      <c r="K49" s="23">
        <f t="shared" si="14"/>
        <v>17493456.64</v>
      </c>
    </row>
    <row r="50" spans="1:11" ht="17.25" customHeight="1">
      <c r="A50" s="34" t="s">
        <v>44</v>
      </c>
      <c r="B50" s="19">
        <v>0</v>
      </c>
      <c r="C50" s="23">
        <f>ROUND(C31*C7,2)</f>
        <v>5541.93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5541.93</v>
      </c>
    </row>
    <row r="51" spans="1:11" ht="17.25" customHeight="1">
      <c r="A51" s="64" t="s">
        <v>104</v>
      </c>
      <c r="B51" s="65">
        <f aca="true" t="shared" si="16" ref="B51:H51">ROUND(B32*B7,2)</f>
        <v>-2855.05</v>
      </c>
      <c r="C51" s="65">
        <f t="shared" si="16"/>
        <v>-3826.4</v>
      </c>
      <c r="D51" s="65">
        <f t="shared" si="16"/>
        <v>-4121.16</v>
      </c>
      <c r="E51" s="65">
        <f t="shared" si="16"/>
        <v>-2481.92</v>
      </c>
      <c r="F51" s="65">
        <f t="shared" si="16"/>
        <v>-3386.02</v>
      </c>
      <c r="G51" s="65">
        <f t="shared" si="16"/>
        <v>-4850.42</v>
      </c>
      <c r="H51" s="65">
        <f t="shared" si="16"/>
        <v>-2581.61</v>
      </c>
      <c r="I51" s="19">
        <v>0</v>
      </c>
      <c r="J51" s="19">
        <v>0</v>
      </c>
      <c r="K51" s="65">
        <f>SUM(B51:J51)</f>
        <v>-24102.58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3830.36</v>
      </c>
      <c r="I53" s="31">
        <f>+I35</f>
        <v>0</v>
      </c>
      <c r="J53" s="31">
        <f>+J35</f>
        <v>0</v>
      </c>
      <c r="K53" s="23">
        <f t="shared" si="14"/>
        <v>3830.36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25760.07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179107.7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-135148.68</v>
      </c>
      <c r="C61" s="35">
        <f t="shared" si="17"/>
        <v>-95405.04999999999</v>
      </c>
      <c r="D61" s="35">
        <f t="shared" si="17"/>
        <v>-99191.48000000004</v>
      </c>
      <c r="E61" s="35">
        <f t="shared" si="17"/>
        <v>-181826.03999999998</v>
      </c>
      <c r="F61" s="35">
        <f t="shared" si="17"/>
        <v>-191659.00999999998</v>
      </c>
      <c r="G61" s="35">
        <f t="shared" si="17"/>
        <v>-1630970.22</v>
      </c>
      <c r="H61" s="35">
        <f t="shared" si="17"/>
        <v>-105798.13</v>
      </c>
      <c r="I61" s="35">
        <f t="shared" si="17"/>
        <v>-99188.94</v>
      </c>
      <c r="J61" s="35">
        <f t="shared" si="17"/>
        <v>-55240.03</v>
      </c>
      <c r="K61" s="35">
        <f>SUM(B61:J61)</f>
        <v>-2594427.5799999996</v>
      </c>
    </row>
    <row r="62" spans="1:11" ht="18.75" customHeight="1">
      <c r="A62" s="16" t="s">
        <v>74</v>
      </c>
      <c r="B62" s="35">
        <f aca="true" t="shared" si="18" ref="B62:J62">B63+B64+B65+B66+B67+B68</f>
        <v>-202520.03</v>
      </c>
      <c r="C62" s="35">
        <f t="shared" si="18"/>
        <v>-220744.63</v>
      </c>
      <c r="D62" s="35">
        <f t="shared" si="18"/>
        <v>-220721.95</v>
      </c>
      <c r="E62" s="35">
        <f t="shared" si="18"/>
        <v>-262552.75</v>
      </c>
      <c r="F62" s="35">
        <f t="shared" si="18"/>
        <v>-255640.86</v>
      </c>
      <c r="G62" s="35">
        <f t="shared" si="18"/>
        <v>-294317.21</v>
      </c>
      <c r="H62" s="35">
        <f t="shared" si="18"/>
        <v>-183179</v>
      </c>
      <c r="I62" s="35">
        <f t="shared" si="18"/>
        <v>-32094.8</v>
      </c>
      <c r="J62" s="35">
        <f t="shared" si="18"/>
        <v>-70250.6</v>
      </c>
      <c r="K62" s="35">
        <f aca="true" t="shared" si="19" ref="K62:K91">SUM(B62:J62)</f>
        <v>-1742021.8300000003</v>
      </c>
    </row>
    <row r="63" spans="1:11" ht="18.75" customHeight="1">
      <c r="A63" s="12" t="s">
        <v>75</v>
      </c>
      <c r="B63" s="35">
        <f>-ROUND(B9*$D$3,2)</f>
        <v>-146064.4</v>
      </c>
      <c r="C63" s="35">
        <f aca="true" t="shared" si="20" ref="C63:J63">-ROUND(C9*$D$3,2)</f>
        <v>-216429</v>
      </c>
      <c r="D63" s="35">
        <f t="shared" si="20"/>
        <v>-194590.4</v>
      </c>
      <c r="E63" s="35">
        <f t="shared" si="20"/>
        <v>-140182</v>
      </c>
      <c r="F63" s="35">
        <f t="shared" si="20"/>
        <v>-151965.8</v>
      </c>
      <c r="G63" s="35">
        <f t="shared" si="20"/>
        <v>-209418</v>
      </c>
      <c r="H63" s="35">
        <f t="shared" si="20"/>
        <v>-183179</v>
      </c>
      <c r="I63" s="35">
        <f t="shared" si="20"/>
        <v>-32094.8</v>
      </c>
      <c r="J63" s="35">
        <f t="shared" si="20"/>
        <v>-70250.6</v>
      </c>
      <c r="K63" s="35">
        <f t="shared" si="19"/>
        <v>-1344174.0000000002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-1204.6</v>
      </c>
      <c r="C65" s="35">
        <v>-330.6</v>
      </c>
      <c r="D65" s="35">
        <v>-349.6</v>
      </c>
      <c r="E65" s="35">
        <v>-429.4</v>
      </c>
      <c r="F65" s="35">
        <v>-596.6</v>
      </c>
      <c r="G65" s="35">
        <v>-338.2</v>
      </c>
      <c r="H65" s="19">
        <v>0</v>
      </c>
      <c r="I65" s="19">
        <v>0</v>
      </c>
      <c r="J65" s="19">
        <v>0</v>
      </c>
      <c r="K65" s="35">
        <f t="shared" si="19"/>
        <v>-3248.9999999999995</v>
      </c>
    </row>
    <row r="66" spans="1:11" ht="18.75" customHeight="1">
      <c r="A66" s="12" t="s">
        <v>105</v>
      </c>
      <c r="B66" s="35">
        <v>-824.6</v>
      </c>
      <c r="C66" s="35">
        <v>-159.6</v>
      </c>
      <c r="D66" s="35">
        <v>-159.6</v>
      </c>
      <c r="E66" s="35">
        <v>-1356.6</v>
      </c>
      <c r="F66" s="35">
        <v>-159.6</v>
      </c>
      <c r="G66" s="35">
        <v>-319.2</v>
      </c>
      <c r="H66" s="19">
        <v>0</v>
      </c>
      <c r="I66" s="19">
        <v>0</v>
      </c>
      <c r="J66" s="19">
        <v>0</v>
      </c>
      <c r="K66" s="35">
        <f t="shared" si="19"/>
        <v>-2979.1999999999994</v>
      </c>
    </row>
    <row r="67" spans="1:11" ht="18.75" customHeight="1">
      <c r="A67" s="12" t="s">
        <v>52</v>
      </c>
      <c r="B67" s="35">
        <v>-54426.43</v>
      </c>
      <c r="C67" s="35">
        <v>-3825.43</v>
      </c>
      <c r="D67" s="35">
        <v>-25622.35</v>
      </c>
      <c r="E67" s="35">
        <v>-120584.75</v>
      </c>
      <c r="F67" s="35">
        <v>-102918.86</v>
      </c>
      <c r="G67" s="35">
        <v>-84241.81</v>
      </c>
      <c r="H67" s="19">
        <v>0</v>
      </c>
      <c r="I67" s="19">
        <v>0</v>
      </c>
      <c r="J67" s="19">
        <v>0</v>
      </c>
      <c r="K67" s="35">
        <f t="shared" si="19"/>
        <v>-391619.63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55143.74999999999</v>
      </c>
      <c r="C69" s="65">
        <f>SUM(C70:C102)</f>
        <v>68169.58</v>
      </c>
      <c r="D69" s="65">
        <f>SUM(D70:D102)</f>
        <v>69755.46999999997</v>
      </c>
      <c r="E69" s="65">
        <f aca="true" t="shared" si="21" ref="E69:J69">SUM(E70:E102)</f>
        <v>35261.41</v>
      </c>
      <c r="F69" s="65">
        <f t="shared" si="21"/>
        <v>19978.339999999997</v>
      </c>
      <c r="G69" s="65">
        <f t="shared" si="21"/>
        <v>108491.89999999997</v>
      </c>
      <c r="H69" s="65">
        <f t="shared" si="21"/>
        <v>40658.42999999999</v>
      </c>
      <c r="I69" s="65">
        <f t="shared" si="21"/>
        <v>-67094.14</v>
      </c>
      <c r="J69" s="65">
        <f t="shared" si="21"/>
        <v>15010.570000000007</v>
      </c>
      <c r="K69" s="65">
        <f t="shared" si="19"/>
        <v>345375.30999999994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-8339.09</v>
      </c>
      <c r="C76" s="35">
        <v>-23617.19</v>
      </c>
      <c r="D76" s="35">
        <v>-46130.36</v>
      </c>
      <c r="E76" s="35">
        <v>-24168.63</v>
      </c>
      <c r="F76" s="35">
        <v>-61876.43</v>
      </c>
      <c r="G76" s="35">
        <v>-31345.53</v>
      </c>
      <c r="H76" s="35">
        <v>-18908.92</v>
      </c>
      <c r="I76" s="35">
        <v>-26702.64</v>
      </c>
      <c r="J76" s="35">
        <v>-19608.66</v>
      </c>
      <c r="K76" s="65">
        <f t="shared" si="19"/>
        <v>-260697.45000000004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136</v>
      </c>
      <c r="B101" s="35">
        <v>115448.59</v>
      </c>
      <c r="C101" s="35">
        <v>167346.25</v>
      </c>
      <c r="D101" s="35">
        <v>199318.28999999998</v>
      </c>
      <c r="E101" s="35">
        <v>109251.19</v>
      </c>
      <c r="F101" s="35">
        <v>151339.31</v>
      </c>
      <c r="G101" s="35">
        <v>240440.91999999998</v>
      </c>
      <c r="H101" s="35">
        <v>108892.65999999999</v>
      </c>
      <c r="I101" s="35">
        <v>39657.979999999996</v>
      </c>
      <c r="J101" s="35">
        <v>66085.82</v>
      </c>
      <c r="K101" s="35">
        <f>SUM(B101:J101)</f>
        <v>1197781.0099999998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12227.6</v>
      </c>
      <c r="C103" s="35">
        <v>57170</v>
      </c>
      <c r="D103" s="35">
        <v>51775</v>
      </c>
      <c r="E103" s="35">
        <v>45465.3</v>
      </c>
      <c r="F103" s="35">
        <v>44003.51</v>
      </c>
      <c r="G103" s="35">
        <v>-1445144.91</v>
      </c>
      <c r="H103" s="35">
        <v>36722.44</v>
      </c>
      <c r="I103" s="19">
        <v>0</v>
      </c>
      <c r="J103" s="19">
        <v>0</v>
      </c>
      <c r="K103" s="35">
        <f>SUM(B103:J103)</f>
        <v>-1197781.06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1584983.69</v>
      </c>
      <c r="C106" s="24">
        <f t="shared" si="22"/>
        <v>2430304.4700000007</v>
      </c>
      <c r="D106" s="24">
        <f t="shared" si="22"/>
        <v>2898128.9699999993</v>
      </c>
      <c r="E106" s="24">
        <f t="shared" si="22"/>
        <v>1502207.02</v>
      </c>
      <c r="F106" s="24">
        <f t="shared" si="22"/>
        <v>2018237.9400000004</v>
      </c>
      <c r="G106" s="24">
        <f t="shared" si="22"/>
        <v>1583678.4200000004</v>
      </c>
      <c r="H106" s="24">
        <f t="shared" si="22"/>
        <v>1566116.18</v>
      </c>
      <c r="I106" s="24">
        <f>+I107+I108</f>
        <v>535087.6199999999</v>
      </c>
      <c r="J106" s="24">
        <f>+J107+J108</f>
        <v>984068.12</v>
      </c>
      <c r="K106" s="46">
        <f>SUM(B106:J106)</f>
        <v>15102812.429999998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1567281.15</v>
      </c>
      <c r="C107" s="24">
        <f t="shared" si="23"/>
        <v>2405335.3300000005</v>
      </c>
      <c r="D107" s="24">
        <f t="shared" si="23"/>
        <v>2872368.8999999994</v>
      </c>
      <c r="E107" s="24">
        <f t="shared" si="23"/>
        <v>1479257.47</v>
      </c>
      <c r="F107" s="24">
        <f t="shared" si="23"/>
        <v>1994724.3400000003</v>
      </c>
      <c r="G107" s="24">
        <f t="shared" si="23"/>
        <v>1553732.5800000003</v>
      </c>
      <c r="H107" s="24">
        <f t="shared" si="23"/>
        <v>1545726.0799999998</v>
      </c>
      <c r="I107" s="24">
        <f t="shared" si="23"/>
        <v>535087.6199999999</v>
      </c>
      <c r="J107" s="24">
        <f t="shared" si="23"/>
        <v>970191.26</v>
      </c>
      <c r="K107" s="46">
        <f>SUM(B107:J107)</f>
        <v>14923704.729999999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25760.07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179107.7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15102812.46</v>
      </c>
      <c r="L114" s="52"/>
    </row>
    <row r="115" spans="1:11" ht="18.75" customHeight="1">
      <c r="A115" s="26" t="s">
        <v>70</v>
      </c>
      <c r="B115" s="27">
        <v>210097.75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210097.75</v>
      </c>
    </row>
    <row r="116" spans="1:11" ht="18.75" customHeight="1">
      <c r="A116" s="26" t="s">
        <v>71</v>
      </c>
      <c r="B116" s="27">
        <v>1374885.94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1374885.94</v>
      </c>
    </row>
    <row r="117" spans="1:11" ht="18.75" customHeight="1">
      <c r="A117" s="26" t="s">
        <v>72</v>
      </c>
      <c r="B117" s="38">
        <v>0</v>
      </c>
      <c r="C117" s="27">
        <f>+C106</f>
        <v>2430304.4700000007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2430304.4700000007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2697062.71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2697062.71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201066.27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201066.27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1351986.31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1351986.31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150220.71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150220.71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377917.49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377917.49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716544.2500000001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716544.2500000001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126321.52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126321.52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797454.68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797454.68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460299.14</v>
      </c>
      <c r="H126" s="38">
        <v>0</v>
      </c>
      <c r="I126" s="38">
        <v>0</v>
      </c>
      <c r="J126" s="38">
        <v>0</v>
      </c>
      <c r="K126" s="39">
        <f t="shared" si="25"/>
        <v>460299.14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40850.01</v>
      </c>
      <c r="H127" s="38">
        <v>0</v>
      </c>
      <c r="I127" s="38">
        <v>0</v>
      </c>
      <c r="J127" s="38">
        <v>0</v>
      </c>
      <c r="K127" s="39">
        <f t="shared" si="25"/>
        <v>40850.01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225088.9</v>
      </c>
      <c r="H128" s="38">
        <v>0</v>
      </c>
      <c r="I128" s="38">
        <v>0</v>
      </c>
      <c r="J128" s="38">
        <v>0</v>
      </c>
      <c r="K128" s="39">
        <f t="shared" si="25"/>
        <v>225088.9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215336.46000000002</v>
      </c>
      <c r="H129" s="38">
        <v>0</v>
      </c>
      <c r="I129" s="38">
        <v>0</v>
      </c>
      <c r="J129" s="38">
        <v>0</v>
      </c>
      <c r="K129" s="39">
        <f t="shared" si="25"/>
        <v>215336.46000000002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642103.9199999999</v>
      </c>
      <c r="H130" s="38">
        <v>0</v>
      </c>
      <c r="I130" s="38">
        <v>0</v>
      </c>
      <c r="J130" s="38">
        <v>0</v>
      </c>
      <c r="K130" s="39">
        <f t="shared" si="25"/>
        <v>642103.9199999999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541122.96</v>
      </c>
      <c r="I131" s="38">
        <v>0</v>
      </c>
      <c r="J131" s="38">
        <v>0</v>
      </c>
      <c r="K131" s="39">
        <f t="shared" si="25"/>
        <v>541122.96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1024993.2300000001</v>
      </c>
      <c r="I132" s="38">
        <v>0</v>
      </c>
      <c r="J132" s="38">
        <v>0</v>
      </c>
      <c r="K132" s="39">
        <f t="shared" si="25"/>
        <v>1024993.2300000001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535087.62</v>
      </c>
      <c r="J133" s="38"/>
      <c r="K133" s="39">
        <f t="shared" si="25"/>
        <v>535087.62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984068.12</v>
      </c>
      <c r="K134" s="42">
        <f t="shared" si="25"/>
        <v>984068.12</v>
      </c>
    </row>
    <row r="135" spans="1:11" ht="18.75" customHeight="1">
      <c r="A135" s="72" t="s">
        <v>141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138</v>
      </c>
    </row>
    <row r="137" ht="18" customHeight="1">
      <c r="A137" s="72" t="s">
        <v>139</v>
      </c>
    </row>
    <row r="138" ht="18" customHeight="1">
      <c r="A138" s="72" t="s">
        <v>140</v>
      </c>
    </row>
    <row r="139" ht="18" customHeight="1">
      <c r="A139" s="72" t="s">
        <v>142</v>
      </c>
    </row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2017-12-08T13:09:41Z</dcterms:modified>
  <cp:category/>
  <cp:version/>
  <cp:contentType/>
  <cp:contentStatus/>
</cp:coreProperties>
</file>