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<sst xmlns="http://schemas.openxmlformats.org/spreadsheetml/2006/main" count="106" uniqueCount="104">
  <si>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</si>
  <si>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</si>
  <si>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</si>
  <si>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</si>
  <si>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</si>
  <si>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</si>
  <si>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</si>
  <si>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</si>
  <si>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</si>
  <si>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</si>
  <si>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</si>
  <si>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</si>
  <si>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</si>
  <si>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</si>
  <si>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</si>
  <si>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</si>
  <si>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</si>
  <si>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</si>
  <si>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</si>
  <si>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</si>
  <si>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</si>
  <si>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</si>
  <si>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</si>
  <si>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</si>
  <si>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</si>
  <si>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</si>
  <si>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</si>
  <si>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</si>
  <si>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</si>
  <si>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</si>
  <si>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</si>
  <si>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</si>
  <si>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</si>
  <si>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</si>
  <si>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</si>
  <si>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</si>
  <si>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</si>
  <si>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</si>
  <si>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</si>
  <si>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</si>
  <si>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</si>
  <si>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</si>
  <si>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</si>
  <si>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</si>
  <si>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</si>
  <si>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</si>
  <si>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</si>
  <si>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</si>
  <si>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</si>
  <si>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</si>
  <si>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</si>
  <si>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</si>
  <si>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</si>
  <si>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</si>
  <si>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</si>
  <si>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</si>
  <si>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</si>
  <si>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</si>
  <si>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</si>
  <si>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</si>
  <si>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</si>
  <si>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</si>
  <si>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</si>
  <si>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</si>
  <si>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</si>
  <si>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</si>
  <si>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</si>
  <si>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</si>
  <si>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</si>
  <si>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</si>
  <si>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</si>
  <si>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</si>
  <si>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</si>
  <si>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</si>
  <si>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</si>
  <si>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</si>
  <si>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</si>
  <si>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</si>
  <si>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</si>
  <si>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</si>
  <si>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</si>
  <si>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</si>
  <si>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</si>
  <si>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</si>
  <si>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</si>
  <si>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</si>
  <si>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</si>
  <si>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</si>
  <si>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</si>
  <si>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</si>
  <si>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</si>
  <si>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</si>
  <si>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</si>
  <si>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</si>
  <si>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</si>
  <si>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</si>
  <si>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</si>
  <si>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</si>
  <si>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</si>
  <si>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</si>
  <si>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</si>
  <si>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</si>
  <si>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30/08/17 - VENCIMENTO 06/09/17</t>
  </si>
  <si>
    <t>5.2.8. Ajuste de Remuneração Previsto Contratualmente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</si>
</sst>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504294</v>
      </c>
      <c r="C7" s="10">
        <f>C8+C20+C24</f>
        <v>381310</v>
      </c>
      <c r="D7" s="10">
        <f>D8+D20+D24</f>
        <v>377449</v>
      </c>
      <c r="E7" s="10">
        <f>E8+E20+E24</f>
        <v>47166</v>
      </c>
      <c r="F7" s="10">
        <f aca="true" t="shared" si="0" ref="F7:M7">F8+F20+F24</f>
        <v>338826</v>
      </c>
      <c r="G7" s="10">
        <f t="shared" si="0"/>
        <v>529223</v>
      </c>
      <c r="H7" s="10">
        <f t="shared" si="0"/>
        <v>479557</v>
      </c>
      <c r="I7" s="10">
        <f t="shared" si="0"/>
        <v>419354</v>
      </c>
      <c r="J7" s="10">
        <f t="shared" si="0"/>
        <v>300550</v>
      </c>
      <c r="K7" s="10">
        <f t="shared" si="0"/>
        <v>375760</v>
      </c>
      <c r="L7" s="10">
        <f t="shared" si="0"/>
        <v>153061</v>
      </c>
      <c r="M7" s="10">
        <f t="shared" si="0"/>
        <v>88747</v>
      </c>
      <c r="N7" s="10">
        <f>+N8+N20+N24</f>
        <v>3995297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220593</v>
      </c>
      <c r="C8" s="12">
        <f>+C9+C12+C16</f>
        <v>178540</v>
      </c>
      <c r="D8" s="12">
        <f>+D9+D12+D16</f>
        <v>190075</v>
      </c>
      <c r="E8" s="12">
        <f>+E9+E12+E16</f>
        <v>21218</v>
      </c>
      <c r="F8" s="12">
        <f aca="true" t="shared" si="1" ref="F8:M8">+F9+F12+F16</f>
        <v>157376</v>
      </c>
      <c r="G8" s="12">
        <f t="shared" si="1"/>
        <v>252569</v>
      </c>
      <c r="H8" s="12">
        <f t="shared" si="1"/>
        <v>220896</v>
      </c>
      <c r="I8" s="12">
        <f t="shared" si="1"/>
        <v>199358</v>
      </c>
      <c r="J8" s="12">
        <f t="shared" si="1"/>
        <v>143225</v>
      </c>
      <c r="K8" s="12">
        <f t="shared" si="1"/>
        <v>166409</v>
      </c>
      <c r="L8" s="12">
        <f t="shared" si="1"/>
        <v>77461</v>
      </c>
      <c r="M8" s="12">
        <f t="shared" si="1"/>
        <v>46439</v>
      </c>
      <c r="N8" s="12">
        <f>SUM(B8:M8)</f>
        <v>1874159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19674</v>
      </c>
      <c r="C9" s="14">
        <v>20012</v>
      </c>
      <c r="D9" s="14">
        <v>13759</v>
      </c>
      <c r="E9" s="14">
        <v>1361</v>
      </c>
      <c r="F9" s="14">
        <v>12457</v>
      </c>
      <c r="G9" s="14">
        <v>22800</v>
      </c>
      <c r="H9" s="14">
        <v>25679</v>
      </c>
      <c r="I9" s="14">
        <v>11786</v>
      </c>
      <c r="J9" s="14">
        <v>15252</v>
      </c>
      <c r="K9" s="14">
        <v>11938</v>
      </c>
      <c r="L9" s="14">
        <v>8201</v>
      </c>
      <c r="M9" s="14">
        <v>5164</v>
      </c>
      <c r="N9" s="12">
        <f aca="true" t="shared" si="2" ref="N9:N19">SUM(B9:M9)</f>
        <v>168083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19674</v>
      </c>
      <c r="C10" s="14">
        <f>+C9-C11</f>
        <v>20012</v>
      </c>
      <c r="D10" s="14">
        <f>+D9-D11</f>
        <v>13759</v>
      </c>
      <c r="E10" s="14">
        <f>+E9-E11</f>
        <v>1361</v>
      </c>
      <c r="F10" s="14">
        <f aca="true" t="shared" si="3" ref="F10:M10">+F9-F11</f>
        <v>12457</v>
      </c>
      <c r="G10" s="14">
        <f t="shared" si="3"/>
        <v>22800</v>
      </c>
      <c r="H10" s="14">
        <f t="shared" si="3"/>
        <v>25679</v>
      </c>
      <c r="I10" s="14">
        <f t="shared" si="3"/>
        <v>11786</v>
      </c>
      <c r="J10" s="14">
        <f t="shared" si="3"/>
        <v>15252</v>
      </c>
      <c r="K10" s="14">
        <f t="shared" si="3"/>
        <v>11938</v>
      </c>
      <c r="L10" s="14">
        <f t="shared" si="3"/>
        <v>8201</v>
      </c>
      <c r="M10" s="14">
        <f t="shared" si="3"/>
        <v>5164</v>
      </c>
      <c r="N10" s="12">
        <f t="shared" si="2"/>
        <v>168083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188590</v>
      </c>
      <c r="C12" s="14">
        <f>C13+C14+C15</f>
        <v>149108</v>
      </c>
      <c r="D12" s="14">
        <f>D13+D14+D15</f>
        <v>166798</v>
      </c>
      <c r="E12" s="14">
        <f>E13+E14+E15</f>
        <v>18757</v>
      </c>
      <c r="F12" s="14">
        <f aca="true" t="shared" si="4" ref="F12:M12">F13+F14+F15</f>
        <v>136295</v>
      </c>
      <c r="G12" s="14">
        <f t="shared" si="4"/>
        <v>215116</v>
      </c>
      <c r="H12" s="14">
        <f t="shared" si="4"/>
        <v>183641</v>
      </c>
      <c r="I12" s="14">
        <f t="shared" si="4"/>
        <v>175683</v>
      </c>
      <c r="J12" s="14">
        <f t="shared" si="4"/>
        <v>120167</v>
      </c>
      <c r="K12" s="14">
        <f t="shared" si="4"/>
        <v>143630</v>
      </c>
      <c r="L12" s="14">
        <f t="shared" si="4"/>
        <v>65340</v>
      </c>
      <c r="M12" s="14">
        <f t="shared" si="4"/>
        <v>39191</v>
      </c>
      <c r="N12" s="12">
        <f t="shared" si="2"/>
        <v>1602316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94204</v>
      </c>
      <c r="C13" s="14">
        <v>76080</v>
      </c>
      <c r="D13" s="14">
        <v>80927</v>
      </c>
      <c r="E13" s="14">
        <v>9532</v>
      </c>
      <c r="F13" s="14">
        <v>66730</v>
      </c>
      <c r="G13" s="14">
        <v>107024</v>
      </c>
      <c r="H13" s="14">
        <v>95851</v>
      </c>
      <c r="I13" s="14">
        <v>90535</v>
      </c>
      <c r="J13" s="14">
        <v>60057</v>
      </c>
      <c r="K13" s="14">
        <v>71252</v>
      </c>
      <c r="L13" s="14">
        <v>31734</v>
      </c>
      <c r="M13" s="14">
        <v>18437</v>
      </c>
      <c r="N13" s="12">
        <f t="shared" si="2"/>
        <v>802363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89626</v>
      </c>
      <c r="C14" s="14">
        <v>67198</v>
      </c>
      <c r="D14" s="14">
        <v>82958</v>
      </c>
      <c r="E14" s="14">
        <v>8633</v>
      </c>
      <c r="F14" s="14">
        <v>65528</v>
      </c>
      <c r="G14" s="14">
        <v>99874</v>
      </c>
      <c r="H14" s="14">
        <v>82036</v>
      </c>
      <c r="I14" s="14">
        <v>82165</v>
      </c>
      <c r="J14" s="14">
        <v>56609</v>
      </c>
      <c r="K14" s="14">
        <v>69134</v>
      </c>
      <c r="L14" s="14">
        <v>31716</v>
      </c>
      <c r="M14" s="14">
        <v>19918</v>
      </c>
      <c r="N14" s="12">
        <f t="shared" si="2"/>
        <v>755395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4760</v>
      </c>
      <c r="C15" s="14">
        <v>5830</v>
      </c>
      <c r="D15" s="14">
        <v>2913</v>
      </c>
      <c r="E15" s="14">
        <v>592</v>
      </c>
      <c r="F15" s="14">
        <v>4037</v>
      </c>
      <c r="G15" s="14">
        <v>8218</v>
      </c>
      <c r="H15" s="14">
        <v>5754</v>
      </c>
      <c r="I15" s="14">
        <v>2983</v>
      </c>
      <c r="J15" s="14">
        <v>3501</v>
      </c>
      <c r="K15" s="14">
        <v>3244</v>
      </c>
      <c r="L15" s="14">
        <v>1890</v>
      </c>
      <c r="M15" s="14">
        <v>836</v>
      </c>
      <c r="N15" s="12">
        <f t="shared" si="2"/>
        <v>44558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12329</v>
      </c>
      <c r="C16" s="14">
        <f>C17+C18+C19</f>
        <v>9420</v>
      </c>
      <c r="D16" s="14">
        <f>D17+D18+D19</f>
        <v>9518</v>
      </c>
      <c r="E16" s="14">
        <f>E17+E18+E19</f>
        <v>1100</v>
      </c>
      <c r="F16" s="14">
        <f aca="true" t="shared" si="5" ref="F16:M16">F17+F18+F19</f>
        <v>8624</v>
      </c>
      <c r="G16" s="14">
        <f t="shared" si="5"/>
        <v>14653</v>
      </c>
      <c r="H16" s="14">
        <f t="shared" si="5"/>
        <v>11576</v>
      </c>
      <c r="I16" s="14">
        <f t="shared" si="5"/>
        <v>11889</v>
      </c>
      <c r="J16" s="14">
        <f t="shared" si="5"/>
        <v>7806</v>
      </c>
      <c r="K16" s="14">
        <f t="shared" si="5"/>
        <v>10841</v>
      </c>
      <c r="L16" s="14">
        <f t="shared" si="5"/>
        <v>3920</v>
      </c>
      <c r="M16" s="14">
        <f t="shared" si="5"/>
        <v>2084</v>
      </c>
      <c r="N16" s="12">
        <f t="shared" si="2"/>
        <v>103760</v>
      </c>
    </row>
    <row r="17" spans="1:25" ht="18.75" customHeight="1">
      <c r="A17" s="15" t="s">
        <v>16</v>
      </c>
      <c r="B17" s="14">
        <v>12226</v>
      </c>
      <c r="C17" s="14">
        <v>9337</v>
      </c>
      <c r="D17" s="14">
        <v>9438</v>
      </c>
      <c r="E17" s="14">
        <v>1090</v>
      </c>
      <c r="F17" s="14">
        <v>8556</v>
      </c>
      <c r="G17" s="14">
        <v>14551</v>
      </c>
      <c r="H17" s="14">
        <v>11471</v>
      </c>
      <c r="I17" s="14">
        <v>11829</v>
      </c>
      <c r="J17" s="14">
        <v>7735</v>
      </c>
      <c r="K17" s="14">
        <v>10743</v>
      </c>
      <c r="L17" s="14">
        <v>3870</v>
      </c>
      <c r="M17" s="14">
        <v>2043</v>
      </c>
      <c r="N17" s="12">
        <f t="shared" si="2"/>
        <v>102889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95</v>
      </c>
      <c r="C18" s="14">
        <v>75</v>
      </c>
      <c r="D18" s="14">
        <v>73</v>
      </c>
      <c r="E18" s="14">
        <v>9</v>
      </c>
      <c r="F18" s="14">
        <v>59</v>
      </c>
      <c r="G18" s="14">
        <v>94</v>
      </c>
      <c r="H18" s="14">
        <v>95</v>
      </c>
      <c r="I18" s="14">
        <v>56</v>
      </c>
      <c r="J18" s="14">
        <v>65</v>
      </c>
      <c r="K18" s="14">
        <v>93</v>
      </c>
      <c r="L18" s="14">
        <v>47</v>
      </c>
      <c r="M18" s="14">
        <v>39</v>
      </c>
      <c r="N18" s="12">
        <f t="shared" si="2"/>
        <v>800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</v>
      </c>
      <c r="C19" s="14">
        <v>8</v>
      </c>
      <c r="D19" s="14">
        <v>7</v>
      </c>
      <c r="E19" s="14">
        <v>1</v>
      </c>
      <c r="F19" s="14">
        <v>9</v>
      </c>
      <c r="G19" s="14">
        <v>8</v>
      </c>
      <c r="H19" s="14">
        <v>10</v>
      </c>
      <c r="I19" s="14">
        <v>4</v>
      </c>
      <c r="J19" s="14">
        <v>6</v>
      </c>
      <c r="K19" s="14">
        <v>5</v>
      </c>
      <c r="L19" s="14">
        <v>3</v>
      </c>
      <c r="M19" s="14">
        <v>2</v>
      </c>
      <c r="N19" s="12">
        <f t="shared" si="2"/>
        <v>71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138577</v>
      </c>
      <c r="C20" s="18">
        <f>C21+C22+C23</f>
        <v>89431</v>
      </c>
      <c r="D20" s="18">
        <f>D21+D22+D23</f>
        <v>80130</v>
      </c>
      <c r="E20" s="18">
        <f>E21+E22+E23</f>
        <v>10136</v>
      </c>
      <c r="F20" s="18">
        <f aca="true" t="shared" si="6" ref="F20:M20">F21+F22+F23</f>
        <v>73833</v>
      </c>
      <c r="G20" s="18">
        <f t="shared" si="6"/>
        <v>115376</v>
      </c>
      <c r="H20" s="18">
        <f t="shared" si="6"/>
        <v>119857</v>
      </c>
      <c r="I20" s="18">
        <f t="shared" si="6"/>
        <v>110622</v>
      </c>
      <c r="J20" s="18">
        <f t="shared" si="6"/>
        <v>73192</v>
      </c>
      <c r="K20" s="18">
        <f t="shared" si="6"/>
        <v>115495</v>
      </c>
      <c r="L20" s="18">
        <f t="shared" si="6"/>
        <v>43435</v>
      </c>
      <c r="M20" s="18">
        <f t="shared" si="6"/>
        <v>24309</v>
      </c>
      <c r="N20" s="12">
        <f aca="true" t="shared" si="7" ref="N20:N26">SUM(B20:M20)</f>
        <v>994393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74058</v>
      </c>
      <c r="C21" s="14">
        <v>51584</v>
      </c>
      <c r="D21" s="14">
        <v>42840</v>
      </c>
      <c r="E21" s="14">
        <v>5802</v>
      </c>
      <c r="F21" s="14">
        <v>40155</v>
      </c>
      <c r="G21" s="14">
        <v>64006</v>
      </c>
      <c r="H21" s="14">
        <v>69828</v>
      </c>
      <c r="I21" s="14">
        <v>62361</v>
      </c>
      <c r="J21" s="14">
        <v>40712</v>
      </c>
      <c r="K21" s="14">
        <v>62109</v>
      </c>
      <c r="L21" s="14">
        <v>23365</v>
      </c>
      <c r="M21" s="14">
        <v>12528</v>
      </c>
      <c r="N21" s="12">
        <f t="shared" si="7"/>
        <v>549348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62174</v>
      </c>
      <c r="C22" s="14">
        <v>35746</v>
      </c>
      <c r="D22" s="14">
        <v>36215</v>
      </c>
      <c r="E22" s="14">
        <v>4106</v>
      </c>
      <c r="F22" s="14">
        <v>32111</v>
      </c>
      <c r="G22" s="14">
        <v>48504</v>
      </c>
      <c r="H22" s="14">
        <v>47884</v>
      </c>
      <c r="I22" s="14">
        <v>46671</v>
      </c>
      <c r="J22" s="14">
        <v>31112</v>
      </c>
      <c r="K22" s="14">
        <v>51617</v>
      </c>
      <c r="L22" s="14">
        <v>19280</v>
      </c>
      <c r="M22" s="14">
        <v>11401</v>
      </c>
      <c r="N22" s="12">
        <f t="shared" si="7"/>
        <v>426821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2345</v>
      </c>
      <c r="C23" s="14">
        <v>2101</v>
      </c>
      <c r="D23" s="14">
        <v>1075</v>
      </c>
      <c r="E23" s="14">
        <v>228</v>
      </c>
      <c r="F23" s="14">
        <v>1567</v>
      </c>
      <c r="G23" s="14">
        <v>2866</v>
      </c>
      <c r="H23" s="14">
        <v>2145</v>
      </c>
      <c r="I23" s="14">
        <v>1590</v>
      </c>
      <c r="J23" s="14">
        <v>1368</v>
      </c>
      <c r="K23" s="14">
        <v>1769</v>
      </c>
      <c r="L23" s="14">
        <v>790</v>
      </c>
      <c r="M23" s="14">
        <v>380</v>
      </c>
      <c r="N23" s="12">
        <f t="shared" si="7"/>
        <v>18224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145124</v>
      </c>
      <c r="C24" s="14">
        <f>C25+C26</f>
        <v>113339</v>
      </c>
      <c r="D24" s="14">
        <f>D25+D26</f>
        <v>107244</v>
      </c>
      <c r="E24" s="14">
        <f>E25+E26</f>
        <v>15812</v>
      </c>
      <c r="F24" s="14">
        <f aca="true" t="shared" si="8" ref="F24:M24">F25+F26</f>
        <v>107617</v>
      </c>
      <c r="G24" s="14">
        <f t="shared" si="8"/>
        <v>161278</v>
      </c>
      <c r="H24" s="14">
        <f t="shared" si="8"/>
        <v>138804</v>
      </c>
      <c r="I24" s="14">
        <f t="shared" si="8"/>
        <v>109374</v>
      </c>
      <c r="J24" s="14">
        <f t="shared" si="8"/>
        <v>84133</v>
      </c>
      <c r="K24" s="14">
        <f t="shared" si="8"/>
        <v>93856</v>
      </c>
      <c r="L24" s="14">
        <f t="shared" si="8"/>
        <v>32165</v>
      </c>
      <c r="M24" s="14">
        <f t="shared" si="8"/>
        <v>17999</v>
      </c>
      <c r="N24" s="12">
        <f t="shared" si="7"/>
        <v>1126745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71477</v>
      </c>
      <c r="C25" s="14">
        <v>61176</v>
      </c>
      <c r="D25" s="14">
        <v>57362</v>
      </c>
      <c r="E25" s="14">
        <v>9542</v>
      </c>
      <c r="F25" s="14">
        <v>58071</v>
      </c>
      <c r="G25" s="14">
        <v>90573</v>
      </c>
      <c r="H25" s="14">
        <v>78813</v>
      </c>
      <c r="I25" s="14">
        <v>55079</v>
      </c>
      <c r="J25" s="14">
        <v>46953</v>
      </c>
      <c r="K25" s="14">
        <v>47250</v>
      </c>
      <c r="L25" s="14">
        <v>15723</v>
      </c>
      <c r="M25" s="14">
        <v>7933</v>
      </c>
      <c r="N25" s="12">
        <f t="shared" si="7"/>
        <v>599952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73647</v>
      </c>
      <c r="C26" s="14">
        <v>52163</v>
      </c>
      <c r="D26" s="14">
        <v>49882</v>
      </c>
      <c r="E26" s="14">
        <v>6270</v>
      </c>
      <c r="F26" s="14">
        <v>49546</v>
      </c>
      <c r="G26" s="14">
        <v>70705</v>
      </c>
      <c r="H26" s="14">
        <v>59991</v>
      </c>
      <c r="I26" s="14">
        <v>54295</v>
      </c>
      <c r="J26" s="14">
        <v>37180</v>
      </c>
      <c r="K26" s="14">
        <v>46606</v>
      </c>
      <c r="L26" s="14">
        <v>16442</v>
      </c>
      <c r="M26" s="14">
        <v>10066</v>
      </c>
      <c r="N26" s="12">
        <f t="shared" si="7"/>
        <v>526793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1054119.4072452402</v>
      </c>
      <c r="C36" s="61">
        <f aca="true" t="shared" si="11" ref="C36:M36">C37+C38+C39+C40</f>
        <v>769638.0009549999</v>
      </c>
      <c r="D36" s="61">
        <f t="shared" si="11"/>
        <v>715403.8587224501</v>
      </c>
      <c r="E36" s="61">
        <f t="shared" si="11"/>
        <v>122708.03925439999</v>
      </c>
      <c r="F36" s="61">
        <f t="shared" si="11"/>
        <v>739088.3150333</v>
      </c>
      <c r="G36" s="61">
        <f t="shared" si="11"/>
        <v>915465.9904</v>
      </c>
      <c r="H36" s="61">
        <f t="shared" si="11"/>
        <v>973313.6259000001</v>
      </c>
      <c r="I36" s="61">
        <f t="shared" si="11"/>
        <v>832862.4145772</v>
      </c>
      <c r="J36" s="61">
        <f t="shared" si="11"/>
        <v>672581.9838649998</v>
      </c>
      <c r="K36" s="61">
        <f t="shared" si="11"/>
        <v>803815.2318176001</v>
      </c>
      <c r="L36" s="61">
        <f t="shared" si="11"/>
        <v>386775.4053072299</v>
      </c>
      <c r="M36" s="61">
        <f t="shared" si="11"/>
        <v>219718.10916432002</v>
      </c>
      <c r="N36" s="61">
        <f>N37+N38+N39+N40</f>
        <v>8205490.38224174</v>
      </c>
    </row>
    <row r="37" spans="1:14" ht="18.75" customHeight="1">
      <c r="A37" s="58" t="s">
        <v>55</v>
      </c>
      <c r="B37" s="55">
        <f aca="true" t="shared" si="12" ref="B37:M37">B29*B7</f>
        <v>1053419.7366000002</v>
      </c>
      <c r="C37" s="55">
        <f t="shared" si="12"/>
        <v>769483.58</v>
      </c>
      <c r="D37" s="55">
        <f t="shared" si="12"/>
        <v>705150.2218</v>
      </c>
      <c r="E37" s="55">
        <f t="shared" si="12"/>
        <v>122358.03719999999</v>
      </c>
      <c r="F37" s="55">
        <f t="shared" si="12"/>
        <v>739081.1538</v>
      </c>
      <c r="G37" s="55">
        <f t="shared" si="12"/>
        <v>915502.8677</v>
      </c>
      <c r="H37" s="55">
        <f t="shared" si="12"/>
        <v>970767.2351</v>
      </c>
      <c r="I37" s="55">
        <f t="shared" si="12"/>
        <v>828643.504</v>
      </c>
      <c r="J37" s="55">
        <f t="shared" si="12"/>
        <v>668874.0249999999</v>
      </c>
      <c r="K37" s="55">
        <f t="shared" si="12"/>
        <v>799504.552</v>
      </c>
      <c r="L37" s="55">
        <f t="shared" si="12"/>
        <v>386632.08599999995</v>
      </c>
      <c r="M37" s="55">
        <f t="shared" si="12"/>
        <v>219648.825</v>
      </c>
      <c r="N37" s="57">
        <f>SUM(B37:M37)</f>
        <v>8179065.8242</v>
      </c>
    </row>
    <row r="38" spans="1:14" ht="18.75" customHeight="1">
      <c r="A38" s="58" t="s">
        <v>56</v>
      </c>
      <c r="B38" s="55">
        <f aca="true" t="shared" si="13" ref="B38:M38">B30*B7</f>
        <v>-3123.86935476</v>
      </c>
      <c r="C38" s="55">
        <f t="shared" si="13"/>
        <v>-2238.099045</v>
      </c>
      <c r="D38" s="55">
        <f t="shared" si="13"/>
        <v>-2094.8230775499997</v>
      </c>
      <c r="E38" s="55">
        <f t="shared" si="13"/>
        <v>-296.2779456</v>
      </c>
      <c r="F38" s="55">
        <f t="shared" si="13"/>
        <v>-2154.2387667000003</v>
      </c>
      <c r="G38" s="55">
        <f t="shared" si="13"/>
        <v>-2699.0373000000004</v>
      </c>
      <c r="H38" s="55">
        <f t="shared" si="13"/>
        <v>-2685.5192</v>
      </c>
      <c r="I38" s="55">
        <f t="shared" si="13"/>
        <v>-2385.3694228</v>
      </c>
      <c r="J38" s="55">
        <f t="shared" si="13"/>
        <v>-1913.211135</v>
      </c>
      <c r="K38" s="55">
        <f t="shared" si="13"/>
        <v>-2348.5901824</v>
      </c>
      <c r="L38" s="55">
        <f t="shared" si="13"/>
        <v>-1127.84069277</v>
      </c>
      <c r="M38" s="55">
        <f t="shared" si="13"/>
        <v>-649.75583568</v>
      </c>
      <c r="N38" s="25">
        <f>SUM(B38:M38)</f>
        <v>-23716.631958260004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566.46</v>
      </c>
      <c r="C40" s="55">
        <v>0</v>
      </c>
      <c r="D40" s="55">
        <v>10187.06</v>
      </c>
      <c r="E40" s="55">
        <v>0</v>
      </c>
      <c r="F40" s="55">
        <v>0</v>
      </c>
      <c r="G40" s="55">
        <v>0</v>
      </c>
      <c r="H40" s="55">
        <v>2334.35</v>
      </c>
      <c r="I40" s="55">
        <v>4057.68</v>
      </c>
      <c r="J40" s="55">
        <v>3502.57</v>
      </c>
      <c r="K40" s="55">
        <v>4057.03</v>
      </c>
      <c r="L40" s="55">
        <v>0</v>
      </c>
      <c r="M40" s="55">
        <v>0</v>
      </c>
      <c r="N40" s="57">
        <f>SUM(B40:M40)</f>
        <v>24705.149999999998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-74761.2</v>
      </c>
      <c r="C42" s="25">
        <f aca="true" t="shared" si="15" ref="C42:M42">+C43+C46+C55+C56</f>
        <v>-76045.6</v>
      </c>
      <c r="D42" s="25">
        <f t="shared" si="15"/>
        <v>-52284.2</v>
      </c>
      <c r="E42" s="25">
        <f t="shared" si="15"/>
        <v>-5171.8</v>
      </c>
      <c r="F42" s="25">
        <f t="shared" si="15"/>
        <v>-47336.6</v>
      </c>
      <c r="G42" s="25">
        <f t="shared" si="15"/>
        <v>-86640</v>
      </c>
      <c r="H42" s="25">
        <f t="shared" si="15"/>
        <v>-98080.2</v>
      </c>
      <c r="I42" s="25">
        <f t="shared" si="15"/>
        <v>-44786.8</v>
      </c>
      <c r="J42" s="25">
        <f t="shared" si="15"/>
        <v>-57957.6</v>
      </c>
      <c r="K42" s="25">
        <f t="shared" si="15"/>
        <v>-45364.4</v>
      </c>
      <c r="L42" s="25">
        <f t="shared" si="15"/>
        <v>-31163.8</v>
      </c>
      <c r="M42" s="25">
        <f t="shared" si="15"/>
        <v>-19623.2</v>
      </c>
      <c r="N42" s="25">
        <f>+N43+N46+N55+N56</f>
        <v>-639215.4</v>
      </c>
    </row>
    <row r="43" spans="1:14" ht="18.75" customHeight="1">
      <c r="A43" s="17" t="s">
        <v>60</v>
      </c>
      <c r="B43" s="26">
        <f>B44+B45</f>
        <v>-74761.2</v>
      </c>
      <c r="C43" s="26">
        <f>C44+C45</f>
        <v>-76045.6</v>
      </c>
      <c r="D43" s="26">
        <f>D44+D45</f>
        <v>-52284.2</v>
      </c>
      <c r="E43" s="26">
        <f>E44+E45</f>
        <v>-5171.8</v>
      </c>
      <c r="F43" s="26">
        <f aca="true" t="shared" si="16" ref="F43:M43">F44+F45</f>
        <v>-47336.6</v>
      </c>
      <c r="G43" s="26">
        <f t="shared" si="16"/>
        <v>-86640</v>
      </c>
      <c r="H43" s="26">
        <f t="shared" si="16"/>
        <v>-97580.2</v>
      </c>
      <c r="I43" s="26">
        <f t="shared" si="16"/>
        <v>-44786.8</v>
      </c>
      <c r="J43" s="26">
        <f t="shared" si="16"/>
        <v>-57957.6</v>
      </c>
      <c r="K43" s="26">
        <f t="shared" si="16"/>
        <v>-45364.4</v>
      </c>
      <c r="L43" s="26">
        <f t="shared" si="16"/>
        <v>-31163.8</v>
      </c>
      <c r="M43" s="26">
        <f t="shared" si="16"/>
        <v>-19623.2</v>
      </c>
      <c r="N43" s="25">
        <f aca="true" t="shared" si="17" ref="N43:N56">SUM(B43:M43)</f>
        <v>-638715.4</v>
      </c>
    </row>
    <row r="44" spans="1:25" ht="18.75" customHeight="1">
      <c r="A44" s="13" t="s">
        <v>61</v>
      </c>
      <c r="B44" s="20">
        <f>ROUND(-B9*$D$3,2)</f>
        <v>-74761.2</v>
      </c>
      <c r="C44" s="20">
        <f>ROUND(-C9*$D$3,2)</f>
        <v>-76045.6</v>
      </c>
      <c r="D44" s="20">
        <f>ROUND(-D9*$D$3,2)</f>
        <v>-52284.2</v>
      </c>
      <c r="E44" s="20">
        <f>ROUND(-E9*$D$3,2)</f>
        <v>-5171.8</v>
      </c>
      <c r="F44" s="20">
        <f aca="true" t="shared" si="18" ref="F44:M44">ROUND(-F9*$D$3,2)</f>
        <v>-47336.6</v>
      </c>
      <c r="G44" s="20">
        <f t="shared" si="18"/>
        <v>-86640</v>
      </c>
      <c r="H44" s="20">
        <f t="shared" si="18"/>
        <v>-97580.2</v>
      </c>
      <c r="I44" s="20">
        <f t="shared" si="18"/>
        <v>-44786.8</v>
      </c>
      <c r="J44" s="20">
        <f t="shared" si="18"/>
        <v>-57957.6</v>
      </c>
      <c r="K44" s="20">
        <f t="shared" si="18"/>
        <v>-45364.4</v>
      </c>
      <c r="L44" s="20">
        <f t="shared" si="18"/>
        <v>-31163.8</v>
      </c>
      <c r="M44" s="20">
        <f t="shared" si="18"/>
        <v>-19623.2</v>
      </c>
      <c r="N44" s="47">
        <f t="shared" si="17"/>
        <v>-638715.4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 aca="true" t="shared" si="20" ref="B46:M46">SUM(B47:B54)</f>
        <v>0</v>
      </c>
      <c r="C46" s="26">
        <f t="shared" si="20"/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SUM(N47:N54)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979358.2072452402</v>
      </c>
      <c r="C58" s="29">
        <f t="shared" si="21"/>
        <v>693592.400955</v>
      </c>
      <c r="D58" s="29">
        <f t="shared" si="21"/>
        <v>663119.6587224501</v>
      </c>
      <c r="E58" s="29">
        <f t="shared" si="21"/>
        <v>117536.23925439999</v>
      </c>
      <c r="F58" s="29">
        <f t="shared" si="21"/>
        <v>691751.7150333</v>
      </c>
      <c r="G58" s="29">
        <f t="shared" si="21"/>
        <v>828825.9904</v>
      </c>
      <c r="H58" s="29">
        <f t="shared" si="21"/>
        <v>875233.4259000001</v>
      </c>
      <c r="I58" s="29">
        <f t="shared" si="21"/>
        <v>788075.6145771999</v>
      </c>
      <c r="J58" s="29">
        <f t="shared" si="21"/>
        <v>614624.3838649999</v>
      </c>
      <c r="K58" s="29">
        <f t="shared" si="21"/>
        <v>758450.8318176001</v>
      </c>
      <c r="L58" s="29">
        <f t="shared" si="21"/>
        <v>355611.6053072299</v>
      </c>
      <c r="M58" s="29">
        <f t="shared" si="21"/>
        <v>200094.90916432</v>
      </c>
      <c r="N58" s="29">
        <f>SUM(B58:M58)</f>
        <v>7566274.98224174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6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P60" s="73"/>
    </row>
    <row r="61" spans="1:14" ht="18.75" customHeight="1">
      <c r="A61" s="2" t="s">
        <v>74</v>
      </c>
      <c r="B61" s="36">
        <f>SUM(B62:B75)</f>
        <v>979358.21</v>
      </c>
      <c r="C61" s="36">
        <f aca="true" t="shared" si="22" ref="C61:M61">SUM(C62:C75)</f>
        <v>693592.4</v>
      </c>
      <c r="D61" s="36">
        <f t="shared" si="22"/>
        <v>663119.66</v>
      </c>
      <c r="E61" s="36">
        <f t="shared" si="22"/>
        <v>117536.24</v>
      </c>
      <c r="F61" s="36">
        <f t="shared" si="22"/>
        <v>691751.71</v>
      </c>
      <c r="G61" s="36">
        <f t="shared" si="22"/>
        <v>828825.99</v>
      </c>
      <c r="H61" s="36">
        <f t="shared" si="22"/>
        <v>875233.42</v>
      </c>
      <c r="I61" s="36">
        <f t="shared" si="22"/>
        <v>788075.61</v>
      </c>
      <c r="J61" s="36">
        <f t="shared" si="22"/>
        <v>614624.39</v>
      </c>
      <c r="K61" s="36">
        <f t="shared" si="22"/>
        <v>758450.83</v>
      </c>
      <c r="L61" s="36">
        <f t="shared" si="22"/>
        <v>355611.61</v>
      </c>
      <c r="M61" s="36">
        <f t="shared" si="22"/>
        <v>200094.91</v>
      </c>
      <c r="N61" s="29">
        <f>SUM(N62:N75)</f>
        <v>7566274.98</v>
      </c>
    </row>
    <row r="62" spans="1:15" ht="18.75" customHeight="1">
      <c r="A62" s="17" t="s">
        <v>75</v>
      </c>
      <c r="B62" s="36">
        <v>190866.01</v>
      </c>
      <c r="C62" s="36">
        <v>199673.85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390539.86</v>
      </c>
      <c r="O62"/>
    </row>
    <row r="63" spans="1:15" ht="18.75" customHeight="1">
      <c r="A63" s="17" t="s">
        <v>76</v>
      </c>
      <c r="B63" s="36">
        <v>788492.2</v>
      </c>
      <c r="C63" s="36">
        <v>493918.55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1282410.75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663119.66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663119.66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117536.24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117536.24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691751.71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691751.71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828825.99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828825.99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686090.9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686090.9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189142.52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189142.52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788075.61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788075.61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614624.39</v>
      </c>
      <c r="K71" s="35">
        <v>0</v>
      </c>
      <c r="L71" s="35">
        <v>0</v>
      </c>
      <c r="M71" s="35">
        <v>0</v>
      </c>
      <c r="N71" s="29">
        <f t="shared" si="23"/>
        <v>614624.39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758450.83</v>
      </c>
      <c r="L72" s="35">
        <v>0</v>
      </c>
      <c r="M72" s="62"/>
      <c r="N72" s="26">
        <f t="shared" si="23"/>
        <v>758450.83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355611.61</v>
      </c>
      <c r="M73" s="35">
        <v>0</v>
      </c>
      <c r="N73" s="29">
        <f t="shared" si="23"/>
        <v>355611.61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200094.91</v>
      </c>
      <c r="N74" s="26">
        <f t="shared" si="23"/>
        <v>200094.91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2.3312074970131422</v>
      </c>
      <c r="C79" s="45">
        <v>2.2979717532299073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2.0386678276124877</v>
      </c>
      <c r="C80" s="45">
        <v>1.9238588218779065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1.8683763865381815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2.6016206431412456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2.18132113543028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1.7298303180322852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2.034381876017956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1.9911272563953815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1.9763844736838088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2.2261833766927297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2.128375031449862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2.5269363541805547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2.475780693029849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7" ht="14.25"/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2017-09-05T20:38:50Z</dcterms:modified>
  <cp:category/>
  <cp:version/>
  <cp:contentType/>
  <cp:contentStatus/>
</cp:coreProperties>
</file>