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<sst xmlns="http://schemas.openxmlformats.org/spreadsheetml/2006/main" count="106" uniqueCount="104">
  <si>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</si>
  <si>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</si>
  <si>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</si>
  <si>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</si>
  <si>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</si>
  <si>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</si>
  <si>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</si>
  <si>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</si>
  <si>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</si>
  <si>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</si>
  <si>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</si>
  <si>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</si>
  <si>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</si>
  <si>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</si>
  <si>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</si>
  <si>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</si>
  <si>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</si>
  <si>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</si>
  <si>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</si>
  <si>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</si>
  <si>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</si>
  <si>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</si>
  <si>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</si>
  <si>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</si>
  <si>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</si>
  <si>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</si>
  <si>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</si>
  <si>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</si>
  <si>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</si>
  <si>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</si>
  <si>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</si>
  <si>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</si>
  <si>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</si>
  <si>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</si>
  <si>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</si>
  <si>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</si>
  <si>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</si>
  <si>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</si>
  <si>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</si>
  <si>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</si>
  <si>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</si>
  <si>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</si>
  <si>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</si>
  <si>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</si>
  <si>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</si>
  <si>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</si>
  <si>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</si>
  <si>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</si>
  <si>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</si>
  <si>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</si>
  <si>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</si>
  <si>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</si>
  <si>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</si>
  <si>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</si>
  <si>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</si>
  <si>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</si>
  <si>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</si>
  <si>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</si>
  <si>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</si>
  <si>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</si>
  <si>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</si>
  <si>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</si>
  <si>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</si>
  <si>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</si>
  <si>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</si>
  <si>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</si>
  <si>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</si>
  <si>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</si>
  <si>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</si>
  <si>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</si>
  <si>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</si>
  <si>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</si>
  <si>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</si>
  <si>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</si>
  <si>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</si>
  <si>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</si>
  <si>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</si>
  <si>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</si>
  <si>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</si>
  <si>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</si>
  <si>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</si>
  <si>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</si>
  <si>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</si>
  <si>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</si>
  <si>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</si>
  <si>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</si>
  <si>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</si>
  <si>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</si>
  <si>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</si>
  <si>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</si>
  <si>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</si>
  <si>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</si>
  <si>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</si>
  <si>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</si>
  <si>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</si>
  <si>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</si>
  <si>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</si>
  <si>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</si>
  <si>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</si>
  <si>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</si>
  <si>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</si>
  <si>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</si>
  <si>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29/08/17 - VENCIMENTO 05/09/17</t>
  </si>
  <si>
    <t>5.2.8. Ajuste de Remuneração Previsto Contratualmente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</si>
</sst>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503882</v>
      </c>
      <c r="C7" s="10">
        <f>C8+C20+C24</f>
        <v>381286</v>
      </c>
      <c r="D7" s="10">
        <f>D8+D20+D24</f>
        <v>379659</v>
      </c>
      <c r="E7" s="10">
        <f>E8+E20+E24</f>
        <v>41857</v>
      </c>
      <c r="F7" s="10">
        <f aca="true" t="shared" si="0" ref="F7:M7">F8+F20+F24</f>
        <v>335113</v>
      </c>
      <c r="G7" s="10">
        <f t="shared" si="0"/>
        <v>523256</v>
      </c>
      <c r="H7" s="10">
        <f t="shared" si="0"/>
        <v>474414</v>
      </c>
      <c r="I7" s="10">
        <f t="shared" si="0"/>
        <v>418568</v>
      </c>
      <c r="J7" s="10">
        <f t="shared" si="0"/>
        <v>297641</v>
      </c>
      <c r="K7" s="10">
        <f t="shared" si="0"/>
        <v>371178</v>
      </c>
      <c r="L7" s="10">
        <f t="shared" si="0"/>
        <v>152683</v>
      </c>
      <c r="M7" s="10">
        <f t="shared" si="0"/>
        <v>90702</v>
      </c>
      <c r="N7" s="10">
        <f>+N8+N20+N24</f>
        <v>3970239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217155</v>
      </c>
      <c r="C8" s="12">
        <f>+C9+C12+C16</f>
        <v>176666</v>
      </c>
      <c r="D8" s="12">
        <f>+D9+D12+D16</f>
        <v>189347</v>
      </c>
      <c r="E8" s="12">
        <f>+E9+E12+E16</f>
        <v>18251</v>
      </c>
      <c r="F8" s="12">
        <f aca="true" t="shared" si="1" ref="F8:M8">+F9+F12+F16</f>
        <v>153721</v>
      </c>
      <c r="G8" s="12">
        <f t="shared" si="1"/>
        <v>246122</v>
      </c>
      <c r="H8" s="12">
        <f t="shared" si="1"/>
        <v>216942</v>
      </c>
      <c r="I8" s="12">
        <f t="shared" si="1"/>
        <v>196757</v>
      </c>
      <c r="J8" s="12">
        <f t="shared" si="1"/>
        <v>141078</v>
      </c>
      <c r="K8" s="12">
        <f t="shared" si="1"/>
        <v>162455</v>
      </c>
      <c r="L8" s="12">
        <f t="shared" si="1"/>
        <v>76980</v>
      </c>
      <c r="M8" s="12">
        <f t="shared" si="1"/>
        <v>47219</v>
      </c>
      <c r="N8" s="12">
        <f>SUM(B8:M8)</f>
        <v>1842693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19071</v>
      </c>
      <c r="C9" s="14">
        <v>19971</v>
      </c>
      <c r="D9" s="14">
        <v>13889</v>
      </c>
      <c r="E9" s="14">
        <v>1195</v>
      </c>
      <c r="F9" s="14">
        <v>12337</v>
      </c>
      <c r="G9" s="14">
        <v>21674</v>
      </c>
      <c r="H9" s="14">
        <v>25149</v>
      </c>
      <c r="I9" s="14">
        <v>11779</v>
      </c>
      <c r="J9" s="14">
        <v>15147</v>
      </c>
      <c r="K9" s="14">
        <v>11812</v>
      </c>
      <c r="L9" s="14">
        <v>8211</v>
      </c>
      <c r="M9" s="14">
        <v>5297</v>
      </c>
      <c r="N9" s="12">
        <f aca="true" t="shared" si="2" ref="N9:N19">SUM(B9:M9)</f>
        <v>165532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19071</v>
      </c>
      <c r="C10" s="14">
        <f>+C9-C11</f>
        <v>19971</v>
      </c>
      <c r="D10" s="14">
        <f>+D9-D11</f>
        <v>13889</v>
      </c>
      <c r="E10" s="14">
        <f>+E9-E11</f>
        <v>1195</v>
      </c>
      <c r="F10" s="14">
        <f aca="true" t="shared" si="3" ref="F10:M10">+F9-F11</f>
        <v>12337</v>
      </c>
      <c r="G10" s="14">
        <f t="shared" si="3"/>
        <v>21674</v>
      </c>
      <c r="H10" s="14">
        <f t="shared" si="3"/>
        <v>25149</v>
      </c>
      <c r="I10" s="14">
        <f t="shared" si="3"/>
        <v>11779</v>
      </c>
      <c r="J10" s="14">
        <f t="shared" si="3"/>
        <v>15147</v>
      </c>
      <c r="K10" s="14">
        <f t="shared" si="3"/>
        <v>11812</v>
      </c>
      <c r="L10" s="14">
        <f t="shared" si="3"/>
        <v>8211</v>
      </c>
      <c r="M10" s="14">
        <f t="shared" si="3"/>
        <v>5297</v>
      </c>
      <c r="N10" s="12">
        <f t="shared" si="2"/>
        <v>165532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185805</v>
      </c>
      <c r="C12" s="14">
        <f>C13+C14+C15</f>
        <v>147404</v>
      </c>
      <c r="D12" s="14">
        <f>D13+D14+D15</f>
        <v>165800</v>
      </c>
      <c r="E12" s="14">
        <f>E13+E14+E15</f>
        <v>16091</v>
      </c>
      <c r="F12" s="14">
        <f aca="true" t="shared" si="4" ref="F12:M12">F13+F14+F15</f>
        <v>132802</v>
      </c>
      <c r="G12" s="14">
        <f t="shared" si="4"/>
        <v>210221</v>
      </c>
      <c r="H12" s="14">
        <f t="shared" si="4"/>
        <v>180103</v>
      </c>
      <c r="I12" s="14">
        <f t="shared" si="4"/>
        <v>173107</v>
      </c>
      <c r="J12" s="14">
        <f t="shared" si="4"/>
        <v>118122</v>
      </c>
      <c r="K12" s="14">
        <f t="shared" si="4"/>
        <v>140016</v>
      </c>
      <c r="L12" s="14">
        <f t="shared" si="4"/>
        <v>64862</v>
      </c>
      <c r="M12" s="14">
        <f t="shared" si="4"/>
        <v>39850</v>
      </c>
      <c r="N12" s="12">
        <f t="shared" si="2"/>
        <v>1574183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93062</v>
      </c>
      <c r="C13" s="14">
        <v>75360</v>
      </c>
      <c r="D13" s="14">
        <v>81143</v>
      </c>
      <c r="E13" s="14">
        <v>8282</v>
      </c>
      <c r="F13" s="14">
        <v>65524</v>
      </c>
      <c r="G13" s="14">
        <v>104620</v>
      </c>
      <c r="H13" s="14">
        <v>94420</v>
      </c>
      <c r="I13" s="14">
        <v>89363</v>
      </c>
      <c r="J13" s="14">
        <v>59321</v>
      </c>
      <c r="K13" s="14">
        <v>69516</v>
      </c>
      <c r="L13" s="14">
        <v>31388</v>
      </c>
      <c r="M13" s="14">
        <v>18641</v>
      </c>
      <c r="N13" s="12">
        <f t="shared" si="2"/>
        <v>790640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87953</v>
      </c>
      <c r="C14" s="14">
        <v>65957</v>
      </c>
      <c r="D14" s="14">
        <v>81648</v>
      </c>
      <c r="E14" s="14">
        <v>7287</v>
      </c>
      <c r="F14" s="14">
        <v>63061</v>
      </c>
      <c r="G14" s="14">
        <v>97194</v>
      </c>
      <c r="H14" s="14">
        <v>79909</v>
      </c>
      <c r="I14" s="14">
        <v>80708</v>
      </c>
      <c r="J14" s="14">
        <v>55268</v>
      </c>
      <c r="K14" s="14">
        <v>67251</v>
      </c>
      <c r="L14" s="14">
        <v>31439</v>
      </c>
      <c r="M14" s="14">
        <v>20256</v>
      </c>
      <c r="N14" s="12">
        <f t="shared" si="2"/>
        <v>737931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4790</v>
      </c>
      <c r="C15" s="14">
        <v>6087</v>
      </c>
      <c r="D15" s="14">
        <v>3009</v>
      </c>
      <c r="E15" s="14">
        <v>522</v>
      </c>
      <c r="F15" s="14">
        <v>4217</v>
      </c>
      <c r="G15" s="14">
        <v>8407</v>
      </c>
      <c r="H15" s="14">
        <v>5774</v>
      </c>
      <c r="I15" s="14">
        <v>3036</v>
      </c>
      <c r="J15" s="14">
        <v>3533</v>
      </c>
      <c r="K15" s="14">
        <v>3249</v>
      </c>
      <c r="L15" s="14">
        <v>2035</v>
      </c>
      <c r="M15" s="14">
        <v>953</v>
      </c>
      <c r="N15" s="12">
        <f t="shared" si="2"/>
        <v>45612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12279</v>
      </c>
      <c r="C16" s="14">
        <f>C17+C18+C19</f>
        <v>9291</v>
      </c>
      <c r="D16" s="14">
        <f>D17+D18+D19</f>
        <v>9658</v>
      </c>
      <c r="E16" s="14">
        <f>E17+E18+E19</f>
        <v>965</v>
      </c>
      <c r="F16" s="14">
        <f aca="true" t="shared" si="5" ref="F16:M16">F17+F18+F19</f>
        <v>8582</v>
      </c>
      <c r="G16" s="14">
        <f t="shared" si="5"/>
        <v>14227</v>
      </c>
      <c r="H16" s="14">
        <f t="shared" si="5"/>
        <v>11690</v>
      </c>
      <c r="I16" s="14">
        <f t="shared" si="5"/>
        <v>11871</v>
      </c>
      <c r="J16" s="14">
        <f t="shared" si="5"/>
        <v>7809</v>
      </c>
      <c r="K16" s="14">
        <f t="shared" si="5"/>
        <v>10627</v>
      </c>
      <c r="L16" s="14">
        <f t="shared" si="5"/>
        <v>3907</v>
      </c>
      <c r="M16" s="14">
        <f t="shared" si="5"/>
        <v>2072</v>
      </c>
      <c r="N16" s="12">
        <f t="shared" si="2"/>
        <v>102978</v>
      </c>
    </row>
    <row r="17" spans="1:25" ht="18.75" customHeight="1">
      <c r="A17" s="15" t="s">
        <v>16</v>
      </c>
      <c r="B17" s="14">
        <v>12166</v>
      </c>
      <c r="C17" s="14">
        <v>9207</v>
      </c>
      <c r="D17" s="14">
        <v>9580</v>
      </c>
      <c r="E17" s="14">
        <v>953</v>
      </c>
      <c r="F17" s="14">
        <v>8515</v>
      </c>
      <c r="G17" s="14">
        <v>14147</v>
      </c>
      <c r="H17" s="14">
        <v>11591</v>
      </c>
      <c r="I17" s="14">
        <v>11793</v>
      </c>
      <c r="J17" s="14">
        <v>7719</v>
      </c>
      <c r="K17" s="14">
        <v>10535</v>
      </c>
      <c r="L17" s="14">
        <v>3865</v>
      </c>
      <c r="M17" s="14">
        <v>2036</v>
      </c>
      <c r="N17" s="12">
        <f t="shared" si="2"/>
        <v>102107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105</v>
      </c>
      <c r="C18" s="14">
        <v>72</v>
      </c>
      <c r="D18" s="14">
        <v>72</v>
      </c>
      <c r="E18" s="14">
        <v>12</v>
      </c>
      <c r="F18" s="14">
        <v>62</v>
      </c>
      <c r="G18" s="14">
        <v>70</v>
      </c>
      <c r="H18" s="14">
        <v>94</v>
      </c>
      <c r="I18" s="14">
        <v>73</v>
      </c>
      <c r="J18" s="14">
        <v>83</v>
      </c>
      <c r="K18" s="14">
        <v>80</v>
      </c>
      <c r="L18" s="14">
        <v>41</v>
      </c>
      <c r="M18" s="14">
        <v>33</v>
      </c>
      <c r="N18" s="12">
        <f t="shared" si="2"/>
        <v>797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</v>
      </c>
      <c r="C19" s="14">
        <v>12</v>
      </c>
      <c r="D19" s="14">
        <v>6</v>
      </c>
      <c r="E19" s="14">
        <v>0</v>
      </c>
      <c r="F19" s="14">
        <v>5</v>
      </c>
      <c r="G19" s="14">
        <v>10</v>
      </c>
      <c r="H19" s="14">
        <v>5</v>
      </c>
      <c r="I19" s="14">
        <v>5</v>
      </c>
      <c r="J19" s="14">
        <v>7</v>
      </c>
      <c r="K19" s="14">
        <v>12</v>
      </c>
      <c r="L19" s="14">
        <v>1</v>
      </c>
      <c r="M19" s="14">
        <v>3</v>
      </c>
      <c r="N19" s="12">
        <f t="shared" si="2"/>
        <v>74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137153</v>
      </c>
      <c r="C20" s="18">
        <f>C21+C22+C23</f>
        <v>88016</v>
      </c>
      <c r="D20" s="18">
        <f>D21+D22+D23</f>
        <v>80637</v>
      </c>
      <c r="E20" s="18">
        <f>E21+E22+E23</f>
        <v>9468</v>
      </c>
      <c r="F20" s="18">
        <f aca="true" t="shared" si="6" ref="F20:M20">F21+F22+F23</f>
        <v>72092</v>
      </c>
      <c r="G20" s="18">
        <f t="shared" si="6"/>
        <v>112578</v>
      </c>
      <c r="H20" s="18">
        <f t="shared" si="6"/>
        <v>117439</v>
      </c>
      <c r="I20" s="18">
        <f t="shared" si="6"/>
        <v>110117</v>
      </c>
      <c r="J20" s="18">
        <f t="shared" si="6"/>
        <v>72069</v>
      </c>
      <c r="K20" s="18">
        <f t="shared" si="6"/>
        <v>112788</v>
      </c>
      <c r="L20" s="18">
        <f t="shared" si="6"/>
        <v>43026</v>
      </c>
      <c r="M20" s="18">
        <f t="shared" si="6"/>
        <v>24454</v>
      </c>
      <c r="N20" s="12">
        <f aca="true" t="shared" si="7" ref="N20:N26">SUM(B20:M20)</f>
        <v>979837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74141</v>
      </c>
      <c r="C21" s="14">
        <v>51091</v>
      </c>
      <c r="D21" s="14">
        <v>44024</v>
      </c>
      <c r="E21" s="14">
        <v>5410</v>
      </c>
      <c r="F21" s="14">
        <v>39963</v>
      </c>
      <c r="G21" s="14">
        <v>63106</v>
      </c>
      <c r="H21" s="14">
        <v>69017</v>
      </c>
      <c r="I21" s="14">
        <v>62403</v>
      </c>
      <c r="J21" s="14">
        <v>40156</v>
      </c>
      <c r="K21" s="14">
        <v>60844</v>
      </c>
      <c r="L21" s="14">
        <v>23154</v>
      </c>
      <c r="M21" s="14">
        <v>12760</v>
      </c>
      <c r="N21" s="12">
        <f t="shared" si="7"/>
        <v>546069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60633</v>
      </c>
      <c r="C22" s="14">
        <v>34765</v>
      </c>
      <c r="D22" s="14">
        <v>35447</v>
      </c>
      <c r="E22" s="14">
        <v>3837</v>
      </c>
      <c r="F22" s="14">
        <v>30528</v>
      </c>
      <c r="G22" s="14">
        <v>46523</v>
      </c>
      <c r="H22" s="14">
        <v>46334</v>
      </c>
      <c r="I22" s="14">
        <v>46164</v>
      </c>
      <c r="J22" s="14">
        <v>30537</v>
      </c>
      <c r="K22" s="14">
        <v>50191</v>
      </c>
      <c r="L22" s="14">
        <v>19012</v>
      </c>
      <c r="M22" s="14">
        <v>11292</v>
      </c>
      <c r="N22" s="12">
        <f t="shared" si="7"/>
        <v>415263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2379</v>
      </c>
      <c r="C23" s="14">
        <v>2160</v>
      </c>
      <c r="D23" s="14">
        <v>1166</v>
      </c>
      <c r="E23" s="14">
        <v>221</v>
      </c>
      <c r="F23" s="14">
        <v>1601</v>
      </c>
      <c r="G23" s="14">
        <v>2949</v>
      </c>
      <c r="H23" s="14">
        <v>2088</v>
      </c>
      <c r="I23" s="14">
        <v>1550</v>
      </c>
      <c r="J23" s="14">
        <v>1376</v>
      </c>
      <c r="K23" s="14">
        <v>1753</v>
      </c>
      <c r="L23" s="14">
        <v>860</v>
      </c>
      <c r="M23" s="14">
        <v>402</v>
      </c>
      <c r="N23" s="12">
        <f t="shared" si="7"/>
        <v>18505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149574</v>
      </c>
      <c r="C24" s="14">
        <f>C25+C26</f>
        <v>116604</v>
      </c>
      <c r="D24" s="14">
        <f>D25+D26</f>
        <v>109675</v>
      </c>
      <c r="E24" s="14">
        <f>E25+E26</f>
        <v>14138</v>
      </c>
      <c r="F24" s="14">
        <f aca="true" t="shared" si="8" ref="F24:M24">F25+F26</f>
        <v>109300</v>
      </c>
      <c r="G24" s="14">
        <f t="shared" si="8"/>
        <v>164556</v>
      </c>
      <c r="H24" s="14">
        <f t="shared" si="8"/>
        <v>140033</v>
      </c>
      <c r="I24" s="14">
        <f t="shared" si="8"/>
        <v>111694</v>
      </c>
      <c r="J24" s="14">
        <f t="shared" si="8"/>
        <v>84494</v>
      </c>
      <c r="K24" s="14">
        <f t="shared" si="8"/>
        <v>95935</v>
      </c>
      <c r="L24" s="14">
        <f t="shared" si="8"/>
        <v>32677</v>
      </c>
      <c r="M24" s="14">
        <f t="shared" si="8"/>
        <v>19029</v>
      </c>
      <c r="N24" s="12">
        <f t="shared" si="7"/>
        <v>1147709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69811</v>
      </c>
      <c r="C25" s="14">
        <v>60678</v>
      </c>
      <c r="D25" s="14">
        <v>56369</v>
      </c>
      <c r="E25" s="14">
        <v>8130</v>
      </c>
      <c r="F25" s="14">
        <v>56427</v>
      </c>
      <c r="G25" s="14">
        <v>89109</v>
      </c>
      <c r="H25" s="14">
        <v>77555</v>
      </c>
      <c r="I25" s="14">
        <v>53656</v>
      </c>
      <c r="J25" s="14">
        <v>45348</v>
      </c>
      <c r="K25" s="14">
        <v>46075</v>
      </c>
      <c r="L25" s="14">
        <v>15424</v>
      </c>
      <c r="M25" s="14">
        <v>8106</v>
      </c>
      <c r="N25" s="12">
        <f t="shared" si="7"/>
        <v>586688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79763</v>
      </c>
      <c r="C26" s="14">
        <v>55926</v>
      </c>
      <c r="D26" s="14">
        <v>53306</v>
      </c>
      <c r="E26" s="14">
        <v>6008</v>
      </c>
      <c r="F26" s="14">
        <v>52873</v>
      </c>
      <c r="G26" s="14">
        <v>75447</v>
      </c>
      <c r="H26" s="14">
        <v>62478</v>
      </c>
      <c r="I26" s="14">
        <v>58038</v>
      </c>
      <c r="J26" s="14">
        <v>39146</v>
      </c>
      <c r="K26" s="14">
        <v>49860</v>
      </c>
      <c r="L26" s="14">
        <v>17253</v>
      </c>
      <c r="M26" s="14">
        <v>10923</v>
      </c>
      <c r="N26" s="12">
        <f t="shared" si="7"/>
        <v>561021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1053261.3325957202</v>
      </c>
      <c r="C36" s="61">
        <f aca="true" t="shared" si="11" ref="C36:M36">C37+C38+C39+C40</f>
        <v>769589.7098229999</v>
      </c>
      <c r="D36" s="61">
        <f t="shared" si="11"/>
        <v>719520.3153329501</v>
      </c>
      <c r="E36" s="61">
        <f t="shared" si="11"/>
        <v>108968.78046879999</v>
      </c>
      <c r="F36" s="61">
        <f t="shared" si="11"/>
        <v>731012.75520165</v>
      </c>
      <c r="G36" s="61">
        <f t="shared" si="11"/>
        <v>905174.1088</v>
      </c>
      <c r="H36" s="61">
        <f t="shared" si="11"/>
        <v>961180.6918000001</v>
      </c>
      <c r="I36" s="61">
        <f t="shared" si="11"/>
        <v>831313.7495024</v>
      </c>
      <c r="J36" s="61">
        <f t="shared" si="11"/>
        <v>666126.5221862998</v>
      </c>
      <c r="K36" s="61">
        <f t="shared" si="11"/>
        <v>794094.74901728</v>
      </c>
      <c r="L36" s="61">
        <f t="shared" si="11"/>
        <v>385823.36262668995</v>
      </c>
      <c r="M36" s="61">
        <f t="shared" si="11"/>
        <v>224542.42074912</v>
      </c>
      <c r="N36" s="61">
        <f>N37+N38+N39+N40</f>
        <v>8150608.49810391</v>
      </c>
    </row>
    <row r="37" spans="1:14" ht="18.75" customHeight="1">
      <c r="A37" s="58" t="s">
        <v>55</v>
      </c>
      <c r="B37" s="55">
        <f aca="true" t="shared" si="12" ref="B37:M37">B29*B7</f>
        <v>1052559.1098000002</v>
      </c>
      <c r="C37" s="55">
        <f t="shared" si="12"/>
        <v>769435.1479999999</v>
      </c>
      <c r="D37" s="55">
        <f t="shared" si="12"/>
        <v>709278.9438</v>
      </c>
      <c r="E37" s="55">
        <f t="shared" si="12"/>
        <v>108585.4294</v>
      </c>
      <c r="F37" s="55">
        <f t="shared" si="12"/>
        <v>730981.9868999999</v>
      </c>
      <c r="G37" s="55">
        <f t="shared" si="12"/>
        <v>905180.5544</v>
      </c>
      <c r="H37" s="55">
        <f t="shared" si="12"/>
        <v>960356.2602000001</v>
      </c>
      <c r="I37" s="55">
        <f t="shared" si="12"/>
        <v>827090.368</v>
      </c>
      <c r="J37" s="55">
        <f t="shared" si="12"/>
        <v>662400.0454999999</v>
      </c>
      <c r="K37" s="55">
        <f t="shared" si="12"/>
        <v>789755.4306</v>
      </c>
      <c r="L37" s="55">
        <f t="shared" si="12"/>
        <v>385677.258</v>
      </c>
      <c r="M37" s="55">
        <f t="shared" si="12"/>
        <v>224487.45</v>
      </c>
      <c r="N37" s="57">
        <f>SUM(B37:M37)</f>
        <v>8125787.9846</v>
      </c>
    </row>
    <row r="38" spans="1:14" ht="18.75" customHeight="1">
      <c r="A38" s="58" t="s">
        <v>56</v>
      </c>
      <c r="B38" s="55">
        <f aca="true" t="shared" si="13" ref="B38:M38">B30*B7</f>
        <v>-3121.31720428</v>
      </c>
      <c r="C38" s="55">
        <f t="shared" si="13"/>
        <v>-2237.958177</v>
      </c>
      <c r="D38" s="55">
        <f t="shared" si="13"/>
        <v>-2107.08846705</v>
      </c>
      <c r="E38" s="55">
        <f t="shared" si="13"/>
        <v>-262.9289312</v>
      </c>
      <c r="F38" s="55">
        <f t="shared" si="13"/>
        <v>-2130.63169835</v>
      </c>
      <c r="G38" s="55">
        <f t="shared" si="13"/>
        <v>-2668.6056000000003</v>
      </c>
      <c r="H38" s="55">
        <f t="shared" si="13"/>
        <v>-2656.7183999999997</v>
      </c>
      <c r="I38" s="55">
        <f t="shared" si="13"/>
        <v>-2380.8984976</v>
      </c>
      <c r="J38" s="55">
        <f t="shared" si="13"/>
        <v>-1894.6933137</v>
      </c>
      <c r="K38" s="55">
        <f t="shared" si="13"/>
        <v>-2319.95158272</v>
      </c>
      <c r="L38" s="55">
        <f t="shared" si="13"/>
        <v>-1125.05537331</v>
      </c>
      <c r="M38" s="55">
        <f t="shared" si="13"/>
        <v>-664.06925088</v>
      </c>
      <c r="N38" s="25">
        <f>SUM(B38:M38)</f>
        <v>-23569.91649609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566.46</v>
      </c>
      <c r="C40" s="55">
        <v>0</v>
      </c>
      <c r="D40" s="55">
        <v>10187.06</v>
      </c>
      <c r="E40" s="55">
        <v>0</v>
      </c>
      <c r="F40" s="55">
        <v>0</v>
      </c>
      <c r="G40" s="55">
        <v>0</v>
      </c>
      <c r="H40" s="55">
        <v>583.59</v>
      </c>
      <c r="I40" s="55">
        <v>4057.68</v>
      </c>
      <c r="J40" s="55">
        <v>3502.57</v>
      </c>
      <c r="K40" s="55">
        <v>4057.03</v>
      </c>
      <c r="L40" s="55">
        <v>0</v>
      </c>
      <c r="M40" s="55">
        <v>0</v>
      </c>
      <c r="N40" s="57">
        <f>SUM(B40:M40)</f>
        <v>22954.39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-72469.8</v>
      </c>
      <c r="C42" s="25">
        <f aca="true" t="shared" si="15" ref="C42:M42">+C43+C46+C55+C56</f>
        <v>-75889.8</v>
      </c>
      <c r="D42" s="25">
        <f t="shared" si="15"/>
        <v>-52778.2</v>
      </c>
      <c r="E42" s="25">
        <f t="shared" si="15"/>
        <v>-4541</v>
      </c>
      <c r="F42" s="25">
        <f t="shared" si="15"/>
        <v>-46880.6</v>
      </c>
      <c r="G42" s="25">
        <f t="shared" si="15"/>
        <v>-82361.2</v>
      </c>
      <c r="H42" s="25">
        <f t="shared" si="15"/>
        <v>-96066.2</v>
      </c>
      <c r="I42" s="25">
        <f t="shared" si="15"/>
        <v>-44760.2</v>
      </c>
      <c r="J42" s="25">
        <f t="shared" si="15"/>
        <v>-57558.6</v>
      </c>
      <c r="K42" s="25">
        <f t="shared" si="15"/>
        <v>-44885.6</v>
      </c>
      <c r="L42" s="25">
        <f t="shared" si="15"/>
        <v>-31201.8</v>
      </c>
      <c r="M42" s="25">
        <f t="shared" si="15"/>
        <v>-20128.6</v>
      </c>
      <c r="N42" s="25">
        <f>+N43+N46+N55+N56</f>
        <v>-629521.6</v>
      </c>
    </row>
    <row r="43" spans="1:14" ht="18.75" customHeight="1">
      <c r="A43" s="17" t="s">
        <v>60</v>
      </c>
      <c r="B43" s="26">
        <f>B44+B45</f>
        <v>-72469.8</v>
      </c>
      <c r="C43" s="26">
        <f>C44+C45</f>
        <v>-75889.8</v>
      </c>
      <c r="D43" s="26">
        <f>D44+D45</f>
        <v>-52778.2</v>
      </c>
      <c r="E43" s="26">
        <f>E44+E45</f>
        <v>-4541</v>
      </c>
      <c r="F43" s="26">
        <f aca="true" t="shared" si="16" ref="F43:M43">F44+F45</f>
        <v>-46880.6</v>
      </c>
      <c r="G43" s="26">
        <f t="shared" si="16"/>
        <v>-82361.2</v>
      </c>
      <c r="H43" s="26">
        <f t="shared" si="16"/>
        <v>-95566.2</v>
      </c>
      <c r="I43" s="26">
        <f t="shared" si="16"/>
        <v>-44760.2</v>
      </c>
      <c r="J43" s="26">
        <f t="shared" si="16"/>
        <v>-57558.6</v>
      </c>
      <c r="K43" s="26">
        <f t="shared" si="16"/>
        <v>-44885.6</v>
      </c>
      <c r="L43" s="26">
        <f t="shared" si="16"/>
        <v>-31201.8</v>
      </c>
      <c r="M43" s="26">
        <f t="shared" si="16"/>
        <v>-20128.6</v>
      </c>
      <c r="N43" s="25">
        <f aca="true" t="shared" si="17" ref="N43:N56">SUM(B43:M43)</f>
        <v>-629021.6</v>
      </c>
    </row>
    <row r="44" spans="1:25" ht="18.75" customHeight="1">
      <c r="A44" s="13" t="s">
        <v>61</v>
      </c>
      <c r="B44" s="20">
        <f>ROUND(-B9*$D$3,2)</f>
        <v>-72469.8</v>
      </c>
      <c r="C44" s="20">
        <f>ROUND(-C9*$D$3,2)</f>
        <v>-75889.8</v>
      </c>
      <c r="D44" s="20">
        <f>ROUND(-D9*$D$3,2)</f>
        <v>-52778.2</v>
      </c>
      <c r="E44" s="20">
        <f>ROUND(-E9*$D$3,2)</f>
        <v>-4541</v>
      </c>
      <c r="F44" s="20">
        <f aca="true" t="shared" si="18" ref="F44:M44">ROUND(-F9*$D$3,2)</f>
        <v>-46880.6</v>
      </c>
      <c r="G44" s="20">
        <f t="shared" si="18"/>
        <v>-82361.2</v>
      </c>
      <c r="H44" s="20">
        <f t="shared" si="18"/>
        <v>-95566.2</v>
      </c>
      <c r="I44" s="20">
        <f t="shared" si="18"/>
        <v>-44760.2</v>
      </c>
      <c r="J44" s="20">
        <f t="shared" si="18"/>
        <v>-57558.6</v>
      </c>
      <c r="K44" s="20">
        <f t="shared" si="18"/>
        <v>-44885.6</v>
      </c>
      <c r="L44" s="20">
        <f t="shared" si="18"/>
        <v>-31201.8</v>
      </c>
      <c r="M44" s="20">
        <f t="shared" si="18"/>
        <v>-20128.6</v>
      </c>
      <c r="N44" s="47">
        <f t="shared" si="17"/>
        <v>-629021.6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SUM(B47:B54)</f>
        <v>0</v>
      </c>
      <c r="C46" s="26">
        <f aca="true" t="shared" si="20" ref="C46:N46">SUM(C47:C54)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980791.5325957201</v>
      </c>
      <c r="C58" s="29">
        <f t="shared" si="21"/>
        <v>693699.9098229998</v>
      </c>
      <c r="D58" s="29">
        <f t="shared" si="21"/>
        <v>666742.1153329501</v>
      </c>
      <c r="E58" s="29">
        <f t="shared" si="21"/>
        <v>104427.78046879999</v>
      </c>
      <c r="F58" s="29">
        <f t="shared" si="21"/>
        <v>684132.15520165</v>
      </c>
      <c r="G58" s="29">
        <f t="shared" si="21"/>
        <v>822812.9088000001</v>
      </c>
      <c r="H58" s="29">
        <f t="shared" si="21"/>
        <v>865114.4918000002</v>
      </c>
      <c r="I58" s="29">
        <f t="shared" si="21"/>
        <v>786553.5495024001</v>
      </c>
      <c r="J58" s="29">
        <f t="shared" si="21"/>
        <v>608567.9221862998</v>
      </c>
      <c r="K58" s="29">
        <f t="shared" si="21"/>
        <v>749209.14901728</v>
      </c>
      <c r="L58" s="29">
        <f t="shared" si="21"/>
        <v>354621.56262668996</v>
      </c>
      <c r="M58" s="29">
        <f t="shared" si="21"/>
        <v>204413.82074912</v>
      </c>
      <c r="N58" s="29">
        <f>SUM(B58:M58)</f>
        <v>7521086.8981039105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74</v>
      </c>
      <c r="B61" s="36">
        <f>SUM(B62:B75)</f>
        <v>980791.53</v>
      </c>
      <c r="C61" s="36">
        <f aca="true" t="shared" si="22" ref="C61:M61">SUM(C62:C75)</f>
        <v>693699.9</v>
      </c>
      <c r="D61" s="36">
        <f t="shared" si="22"/>
        <v>666742.11</v>
      </c>
      <c r="E61" s="36">
        <f t="shared" si="22"/>
        <v>104427.78</v>
      </c>
      <c r="F61" s="36">
        <f t="shared" si="22"/>
        <v>684132.16</v>
      </c>
      <c r="G61" s="36">
        <f t="shared" si="22"/>
        <v>822812.9</v>
      </c>
      <c r="H61" s="36">
        <f t="shared" si="22"/>
        <v>865114.49</v>
      </c>
      <c r="I61" s="36">
        <f t="shared" si="22"/>
        <v>786553.55</v>
      </c>
      <c r="J61" s="36">
        <f t="shared" si="22"/>
        <v>608567.93</v>
      </c>
      <c r="K61" s="36">
        <f t="shared" si="22"/>
        <v>749209.15</v>
      </c>
      <c r="L61" s="36">
        <f t="shared" si="22"/>
        <v>354621.56</v>
      </c>
      <c r="M61" s="36">
        <f t="shared" si="22"/>
        <v>204413.82</v>
      </c>
      <c r="N61" s="29">
        <f>SUM(N62:N75)</f>
        <v>7521086.88</v>
      </c>
    </row>
    <row r="62" spans="1:15" ht="18.75" customHeight="1">
      <c r="A62" s="17" t="s">
        <v>75</v>
      </c>
      <c r="B62" s="36">
        <v>192764.82</v>
      </c>
      <c r="C62" s="36">
        <v>201526.38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394291.2</v>
      </c>
      <c r="O62"/>
    </row>
    <row r="63" spans="1:15" ht="18.75" customHeight="1">
      <c r="A63" s="17" t="s">
        <v>76</v>
      </c>
      <c r="B63" s="36">
        <v>788026.71</v>
      </c>
      <c r="C63" s="36">
        <v>492173.52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1280200.23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666742.11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666742.11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104427.78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104427.78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684132.16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684132.16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822812.9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822812.9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676757.95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676757.95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188356.54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188356.54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786553.55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786553.55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608567.93</v>
      </c>
      <c r="K71" s="35">
        <v>0</v>
      </c>
      <c r="L71" s="35">
        <v>0</v>
      </c>
      <c r="M71" s="35">
        <v>0</v>
      </c>
      <c r="N71" s="29">
        <f t="shared" si="23"/>
        <v>608567.93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749209.15</v>
      </c>
      <c r="L72" s="35">
        <v>0</v>
      </c>
      <c r="M72" s="62"/>
      <c r="N72" s="26">
        <f t="shared" si="23"/>
        <v>749209.15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354621.56</v>
      </c>
      <c r="M73" s="35">
        <v>0</v>
      </c>
      <c r="N73" s="29">
        <f t="shared" si="23"/>
        <v>354621.56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204413.82</v>
      </c>
      <c r="N74" s="26">
        <f t="shared" si="23"/>
        <v>204413.82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89</v>
      </c>
      <c r="B79" s="45">
        <v>2.3276356128592526</v>
      </c>
      <c r="C79" s="45">
        <v>2.294922534950277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90</v>
      </c>
      <c r="B80" s="45">
        <v>2.038689502034378</v>
      </c>
      <c r="C80" s="45">
        <v>1.923876018131396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91</v>
      </c>
      <c r="B81" s="45">
        <v>0</v>
      </c>
      <c r="C81" s="45">
        <v>0</v>
      </c>
      <c r="D81" s="22">
        <f>(D$37+D$38+D$39)/D$7</f>
        <v>1.8683430534583667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22">
        <f>(E$37+E$38+E$39)/E$7</f>
        <v>2.6033585892156625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2.1813918147062332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1.7298876817466022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2.034523979528081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1.9911603010348071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1.9763958771391985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2.2262522709784602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2.128460520336011</v>
      </c>
      <c r="L89" s="45">
        <v>0</v>
      </c>
      <c r="M89" s="45">
        <v>0</v>
      </c>
      <c r="N89" s="26"/>
      <c r="W89"/>
    </row>
    <row r="90" spans="1:24" ht="18.75" customHeight="1">
      <c r="A90" s="17" t="s">
        <v>100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2.526956914828042</v>
      </c>
      <c r="M90" s="45">
        <v>0</v>
      </c>
      <c r="N90" s="63"/>
      <c r="X90"/>
    </row>
    <row r="91" spans="1:25" ht="18.75" customHeight="1">
      <c r="A91" s="34" t="s">
        <v>101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2.475606058842363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7" ht="14.25"/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2017-09-04T18:56:07Z</dcterms:modified>
  <cp:category/>
  <cp:version/>
  <cp:contentType/>
  <cp:contentStatus/>
</cp:coreProperties>
</file>