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<sst xmlns="http://schemas.openxmlformats.org/spreadsheetml/2006/main" count="106" uniqueCount="104">
  <si>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</si>
  <si>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</si>
  <si>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</si>
  <si>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</si>
  <si>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</si>
  <si>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</si>
  <si>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</si>
  <si>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</si>
  <si>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</si>
  <si>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</si>
  <si>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</si>
  <si>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</si>
  <si>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</si>
  <si>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</si>
  <si>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</si>
  <si>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</si>
  <si>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</si>
  <si>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</si>
  <si>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</si>
  <si>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</si>
  <si>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</si>
  <si>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</si>
  <si>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</si>
  <si>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</si>
  <si>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</si>
  <si>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</si>
  <si>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</si>
  <si>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</si>
  <si>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</si>
  <si>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</si>
  <si>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</si>
  <si>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</si>
  <si>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</si>
  <si>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</si>
  <si>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</si>
  <si>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</si>
  <si>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</si>
  <si>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</si>
  <si>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</si>
  <si>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</si>
  <si>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</si>
  <si>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</si>
  <si>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</si>
  <si>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</si>
  <si>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</si>
  <si>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</si>
  <si>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</si>
  <si>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</si>
  <si>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</si>
  <si>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</si>
  <si>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</si>
  <si>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</si>
  <si>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</si>
  <si>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</si>
  <si>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</si>
  <si>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</si>
  <si>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</si>
  <si>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</si>
  <si>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</si>
  <si>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</si>
  <si>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</si>
  <si>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</si>
  <si>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</si>
  <si>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</si>
  <si>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</si>
  <si>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</si>
  <si>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</si>
  <si>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</si>
  <si>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</si>
  <si>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</si>
  <si>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</si>
  <si>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</si>
  <si>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</si>
  <si>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</si>
  <si>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</si>
  <si>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</si>
  <si>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</si>
  <si>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</si>
  <si>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</si>
  <si>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</si>
  <si>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</si>
  <si>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</si>
  <si>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</si>
  <si>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</si>
  <si>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</si>
  <si>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</si>
  <si>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</si>
  <si>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</si>
  <si>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</si>
  <si>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</si>
  <si>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</si>
  <si>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</si>
  <si>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</si>
  <si>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</si>
  <si>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</si>
  <si>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</si>
  <si>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</si>
  <si>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</si>
  <si>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</si>
  <si>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</si>
  <si>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</si>
  <si>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</si>
  <si>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26/08/17 - VENCIMENTO 01/09/17</t>
  </si>
  <si>
    <t>5.2.8. Ajuste de Remuneração Previsto Contratualmente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</si>
</sst>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95</xdr:row>
      <xdr:rowOff>0</xdr:rowOff>
    </xdr:from>
    <xdr:to>
      <xdr:col>2</xdr:col>
      <xdr:colOff>914400</xdr:colOff>
      <xdr:row>96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469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914400</xdr:colOff>
      <xdr:row>96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469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914400</xdr:colOff>
      <xdr:row>96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469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8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345997</v>
      </c>
      <c r="C7" s="10">
        <f>C8+C20+C24</f>
        <v>242053</v>
      </c>
      <c r="D7" s="10">
        <f>D8+D20+D24</f>
        <v>289834</v>
      </c>
      <c r="E7" s="10">
        <f>E8+E20+E24</f>
        <v>35622</v>
      </c>
      <c r="F7" s="10">
        <f aca="true" t="shared" si="0" ref="F7:M7">F8+F20+F24</f>
        <v>231555</v>
      </c>
      <c r="G7" s="10">
        <f t="shared" si="0"/>
        <v>362810</v>
      </c>
      <c r="H7" s="10">
        <f t="shared" si="0"/>
        <v>327103</v>
      </c>
      <c r="I7" s="10">
        <f t="shared" si="0"/>
        <v>313021</v>
      </c>
      <c r="J7" s="10">
        <f t="shared" si="0"/>
        <v>217102</v>
      </c>
      <c r="K7" s="10">
        <f t="shared" si="0"/>
        <v>287629</v>
      </c>
      <c r="L7" s="10">
        <f t="shared" si="0"/>
        <v>98140</v>
      </c>
      <c r="M7" s="10">
        <f t="shared" si="0"/>
        <v>54006</v>
      </c>
      <c r="N7" s="10">
        <f>+N8+N20+N24</f>
        <v>2804872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156599</v>
      </c>
      <c r="C8" s="12">
        <f>+C9+C12+C16</f>
        <v>117166</v>
      </c>
      <c r="D8" s="12">
        <f>+D9+D12+D16</f>
        <v>146328</v>
      </c>
      <c r="E8" s="12">
        <f>+E9+E12+E16</f>
        <v>16641</v>
      </c>
      <c r="F8" s="12">
        <f aca="true" t="shared" si="1" ref="F8:M8">+F9+F12+F16</f>
        <v>108855</v>
      </c>
      <c r="G8" s="12">
        <f t="shared" si="1"/>
        <v>174705</v>
      </c>
      <c r="H8" s="12">
        <f t="shared" si="1"/>
        <v>156260</v>
      </c>
      <c r="I8" s="12">
        <f t="shared" si="1"/>
        <v>150084</v>
      </c>
      <c r="J8" s="12">
        <f t="shared" si="1"/>
        <v>107020</v>
      </c>
      <c r="K8" s="12">
        <f t="shared" si="1"/>
        <v>134876</v>
      </c>
      <c r="L8" s="12">
        <f t="shared" si="1"/>
        <v>51142</v>
      </c>
      <c r="M8" s="12">
        <f t="shared" si="1"/>
        <v>30017</v>
      </c>
      <c r="N8" s="12">
        <f>SUM(B8:M8)</f>
        <v>1349693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18745</v>
      </c>
      <c r="C9" s="14">
        <v>18199</v>
      </c>
      <c r="D9" s="14">
        <v>15963</v>
      </c>
      <c r="E9" s="14">
        <v>1385</v>
      </c>
      <c r="F9" s="14">
        <v>11884</v>
      </c>
      <c r="G9" s="14">
        <v>22398</v>
      </c>
      <c r="H9" s="14">
        <v>24748</v>
      </c>
      <c r="I9" s="14">
        <v>12561</v>
      </c>
      <c r="J9" s="14">
        <v>14665</v>
      </c>
      <c r="K9" s="14">
        <v>12759</v>
      </c>
      <c r="L9" s="14">
        <v>6876</v>
      </c>
      <c r="M9" s="14">
        <v>4148</v>
      </c>
      <c r="N9" s="12">
        <f aca="true" t="shared" si="2" ref="N9:N19">SUM(B9:M9)</f>
        <v>164331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18745</v>
      </c>
      <c r="C10" s="14">
        <f>+C9-C11</f>
        <v>18199</v>
      </c>
      <c r="D10" s="14">
        <f>+D9-D11</f>
        <v>15963</v>
      </c>
      <c r="E10" s="14">
        <f>+E9-E11</f>
        <v>1385</v>
      </c>
      <c r="F10" s="14">
        <f aca="true" t="shared" si="3" ref="F10:M10">+F9-F11</f>
        <v>11884</v>
      </c>
      <c r="G10" s="14">
        <f t="shared" si="3"/>
        <v>22398</v>
      </c>
      <c r="H10" s="14">
        <f t="shared" si="3"/>
        <v>24748</v>
      </c>
      <c r="I10" s="14">
        <f t="shared" si="3"/>
        <v>12561</v>
      </c>
      <c r="J10" s="14">
        <f t="shared" si="3"/>
        <v>14665</v>
      </c>
      <c r="K10" s="14">
        <f t="shared" si="3"/>
        <v>12759</v>
      </c>
      <c r="L10" s="14">
        <f t="shared" si="3"/>
        <v>6876</v>
      </c>
      <c r="M10" s="14">
        <f t="shared" si="3"/>
        <v>4148</v>
      </c>
      <c r="N10" s="12">
        <f t="shared" si="2"/>
        <v>164331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128144</v>
      </c>
      <c r="C12" s="14">
        <f>C13+C14+C15</f>
        <v>92275</v>
      </c>
      <c r="D12" s="14">
        <f>D13+D14+D15</f>
        <v>122459</v>
      </c>
      <c r="E12" s="14">
        <f>E13+E14+E15</f>
        <v>14313</v>
      </c>
      <c r="F12" s="14">
        <f aca="true" t="shared" si="4" ref="F12:M12">F13+F14+F15</f>
        <v>90603</v>
      </c>
      <c r="G12" s="14">
        <f t="shared" si="4"/>
        <v>141445</v>
      </c>
      <c r="H12" s="14">
        <f t="shared" si="4"/>
        <v>122680</v>
      </c>
      <c r="I12" s="14">
        <f t="shared" si="4"/>
        <v>127821</v>
      </c>
      <c r="J12" s="14">
        <f t="shared" si="4"/>
        <v>85864</v>
      </c>
      <c r="K12" s="14">
        <f t="shared" si="4"/>
        <v>112554</v>
      </c>
      <c r="L12" s="14">
        <f t="shared" si="4"/>
        <v>41534</v>
      </c>
      <c r="M12" s="14">
        <f t="shared" si="4"/>
        <v>24522</v>
      </c>
      <c r="N12" s="12">
        <f t="shared" si="2"/>
        <v>1104214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65437</v>
      </c>
      <c r="C13" s="14">
        <v>48993</v>
      </c>
      <c r="D13" s="14">
        <v>61247</v>
      </c>
      <c r="E13" s="14">
        <v>7426</v>
      </c>
      <c r="F13" s="14">
        <v>45646</v>
      </c>
      <c r="G13" s="14">
        <v>71935</v>
      </c>
      <c r="H13" s="14">
        <v>64778</v>
      </c>
      <c r="I13" s="14">
        <v>66624</v>
      </c>
      <c r="J13" s="14">
        <v>43257</v>
      </c>
      <c r="K13" s="14">
        <v>55034</v>
      </c>
      <c r="L13" s="14">
        <v>19438</v>
      </c>
      <c r="M13" s="14">
        <v>11422</v>
      </c>
      <c r="N13" s="12">
        <f t="shared" si="2"/>
        <v>561237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60433</v>
      </c>
      <c r="C14" s="14">
        <v>40779</v>
      </c>
      <c r="D14" s="14">
        <v>59425</v>
      </c>
      <c r="E14" s="14">
        <v>6487</v>
      </c>
      <c r="F14" s="14">
        <v>42888</v>
      </c>
      <c r="G14" s="14">
        <v>65192</v>
      </c>
      <c r="H14" s="14">
        <v>55157</v>
      </c>
      <c r="I14" s="14">
        <v>59475</v>
      </c>
      <c r="J14" s="14">
        <v>40815</v>
      </c>
      <c r="K14" s="14">
        <v>55830</v>
      </c>
      <c r="L14" s="14">
        <v>21254</v>
      </c>
      <c r="M14" s="14">
        <v>12670</v>
      </c>
      <c r="N14" s="12">
        <f t="shared" si="2"/>
        <v>520405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2274</v>
      </c>
      <c r="C15" s="14">
        <v>2503</v>
      </c>
      <c r="D15" s="14">
        <v>1787</v>
      </c>
      <c r="E15" s="14">
        <v>400</v>
      </c>
      <c r="F15" s="14">
        <v>2069</v>
      </c>
      <c r="G15" s="14">
        <v>4318</v>
      </c>
      <c r="H15" s="14">
        <v>2745</v>
      </c>
      <c r="I15" s="14">
        <v>1722</v>
      </c>
      <c r="J15" s="14">
        <v>1792</v>
      </c>
      <c r="K15" s="14">
        <v>1690</v>
      </c>
      <c r="L15" s="14">
        <v>842</v>
      </c>
      <c r="M15" s="14">
        <v>430</v>
      </c>
      <c r="N15" s="12">
        <f t="shared" si="2"/>
        <v>22572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9710</v>
      </c>
      <c r="C16" s="14">
        <f>C17+C18+C19</f>
        <v>6692</v>
      </c>
      <c r="D16" s="14">
        <f>D17+D18+D19</f>
        <v>7906</v>
      </c>
      <c r="E16" s="14">
        <f>E17+E18+E19</f>
        <v>943</v>
      </c>
      <c r="F16" s="14">
        <f aca="true" t="shared" si="5" ref="F16:M16">F17+F18+F19</f>
        <v>6368</v>
      </c>
      <c r="G16" s="14">
        <f t="shared" si="5"/>
        <v>10862</v>
      </c>
      <c r="H16" s="14">
        <f t="shared" si="5"/>
        <v>8832</v>
      </c>
      <c r="I16" s="14">
        <f t="shared" si="5"/>
        <v>9702</v>
      </c>
      <c r="J16" s="14">
        <f t="shared" si="5"/>
        <v>6491</v>
      </c>
      <c r="K16" s="14">
        <f t="shared" si="5"/>
        <v>9563</v>
      </c>
      <c r="L16" s="14">
        <f t="shared" si="5"/>
        <v>2732</v>
      </c>
      <c r="M16" s="14">
        <f t="shared" si="5"/>
        <v>1347</v>
      </c>
      <c r="N16" s="12">
        <f t="shared" si="2"/>
        <v>81148</v>
      </c>
    </row>
    <row r="17" spans="1:25" ht="18.75" customHeight="1">
      <c r="A17" s="15" t="s">
        <v>16</v>
      </c>
      <c r="B17" s="14">
        <v>9628</v>
      </c>
      <c r="C17" s="14">
        <v>6649</v>
      </c>
      <c r="D17" s="14">
        <v>7854</v>
      </c>
      <c r="E17" s="14">
        <v>938</v>
      </c>
      <c r="F17" s="14">
        <v>6330</v>
      </c>
      <c r="G17" s="14">
        <v>10803</v>
      </c>
      <c r="H17" s="14">
        <v>8754</v>
      </c>
      <c r="I17" s="14">
        <v>9644</v>
      </c>
      <c r="J17" s="14">
        <v>6435</v>
      </c>
      <c r="K17" s="14">
        <v>9482</v>
      </c>
      <c r="L17" s="14">
        <v>2705</v>
      </c>
      <c r="M17" s="14">
        <v>1322</v>
      </c>
      <c r="N17" s="12">
        <f t="shared" si="2"/>
        <v>80544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79</v>
      </c>
      <c r="C18" s="14">
        <v>35</v>
      </c>
      <c r="D18" s="14">
        <v>47</v>
      </c>
      <c r="E18" s="14">
        <v>5</v>
      </c>
      <c r="F18" s="14">
        <v>36</v>
      </c>
      <c r="G18" s="14">
        <v>51</v>
      </c>
      <c r="H18" s="14">
        <v>74</v>
      </c>
      <c r="I18" s="14">
        <v>56</v>
      </c>
      <c r="J18" s="14">
        <v>52</v>
      </c>
      <c r="K18" s="14">
        <v>79</v>
      </c>
      <c r="L18" s="14">
        <v>26</v>
      </c>
      <c r="M18" s="14">
        <v>25</v>
      </c>
      <c r="N18" s="12">
        <f t="shared" si="2"/>
        <v>565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3</v>
      </c>
      <c r="C19" s="14">
        <v>8</v>
      </c>
      <c r="D19" s="14">
        <v>5</v>
      </c>
      <c r="E19" s="14">
        <v>0</v>
      </c>
      <c r="F19" s="14">
        <v>2</v>
      </c>
      <c r="G19" s="14">
        <v>8</v>
      </c>
      <c r="H19" s="14">
        <v>4</v>
      </c>
      <c r="I19" s="14">
        <v>2</v>
      </c>
      <c r="J19" s="14">
        <v>4</v>
      </c>
      <c r="K19" s="14">
        <v>2</v>
      </c>
      <c r="L19" s="14">
        <v>1</v>
      </c>
      <c r="M19" s="14">
        <v>0</v>
      </c>
      <c r="N19" s="12">
        <f t="shared" si="2"/>
        <v>39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89819</v>
      </c>
      <c r="C20" s="18">
        <f>C21+C22+C23</f>
        <v>54359</v>
      </c>
      <c r="D20" s="18">
        <f>D21+D22+D23</f>
        <v>62542</v>
      </c>
      <c r="E20" s="18">
        <f>E21+E22+E23</f>
        <v>7687</v>
      </c>
      <c r="F20" s="18">
        <f aca="true" t="shared" si="6" ref="F20:M20">F21+F22+F23</f>
        <v>50462</v>
      </c>
      <c r="G20" s="18">
        <f t="shared" si="6"/>
        <v>77225</v>
      </c>
      <c r="H20" s="18">
        <f t="shared" si="6"/>
        <v>77101</v>
      </c>
      <c r="I20" s="18">
        <f t="shared" si="6"/>
        <v>81142</v>
      </c>
      <c r="J20" s="18">
        <f t="shared" si="6"/>
        <v>50084</v>
      </c>
      <c r="K20" s="18">
        <f t="shared" si="6"/>
        <v>84261</v>
      </c>
      <c r="L20" s="18">
        <f t="shared" si="6"/>
        <v>26339</v>
      </c>
      <c r="M20" s="18">
        <f t="shared" si="6"/>
        <v>13709</v>
      </c>
      <c r="N20" s="12">
        <f aca="true" t="shared" si="7" ref="N20:N26">SUM(B20:M20)</f>
        <v>674730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48987</v>
      </c>
      <c r="C21" s="14">
        <v>31782</v>
      </c>
      <c r="D21" s="14">
        <v>33532</v>
      </c>
      <c r="E21" s="14">
        <v>4412</v>
      </c>
      <c r="F21" s="14">
        <v>27542</v>
      </c>
      <c r="G21" s="14">
        <v>42155</v>
      </c>
      <c r="H21" s="14">
        <v>44741</v>
      </c>
      <c r="I21" s="14">
        <v>45159</v>
      </c>
      <c r="J21" s="14">
        <v>27238</v>
      </c>
      <c r="K21" s="14">
        <v>43449</v>
      </c>
      <c r="L21" s="14">
        <v>13360</v>
      </c>
      <c r="M21" s="14">
        <v>6988</v>
      </c>
      <c r="N21" s="12">
        <f t="shared" si="7"/>
        <v>369345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39677</v>
      </c>
      <c r="C22" s="14">
        <v>21565</v>
      </c>
      <c r="D22" s="14">
        <v>28357</v>
      </c>
      <c r="E22" s="14">
        <v>3136</v>
      </c>
      <c r="F22" s="14">
        <v>22124</v>
      </c>
      <c r="G22" s="14">
        <v>33628</v>
      </c>
      <c r="H22" s="14">
        <v>31346</v>
      </c>
      <c r="I22" s="14">
        <v>35136</v>
      </c>
      <c r="J22" s="14">
        <v>22123</v>
      </c>
      <c r="K22" s="14">
        <v>39877</v>
      </c>
      <c r="L22" s="14">
        <v>12551</v>
      </c>
      <c r="M22" s="14">
        <v>6528</v>
      </c>
      <c r="N22" s="12">
        <f t="shared" si="7"/>
        <v>296048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1155</v>
      </c>
      <c r="C23" s="14">
        <v>1012</v>
      </c>
      <c r="D23" s="14">
        <v>653</v>
      </c>
      <c r="E23" s="14">
        <v>139</v>
      </c>
      <c r="F23" s="14">
        <v>796</v>
      </c>
      <c r="G23" s="14">
        <v>1442</v>
      </c>
      <c r="H23" s="14">
        <v>1014</v>
      </c>
      <c r="I23" s="14">
        <v>847</v>
      </c>
      <c r="J23" s="14">
        <v>723</v>
      </c>
      <c r="K23" s="14">
        <v>935</v>
      </c>
      <c r="L23" s="14">
        <v>428</v>
      </c>
      <c r="M23" s="14">
        <v>193</v>
      </c>
      <c r="N23" s="12">
        <f t="shared" si="7"/>
        <v>9337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99579</v>
      </c>
      <c r="C24" s="14">
        <f>C25+C26</f>
        <v>70528</v>
      </c>
      <c r="D24" s="14">
        <f>D25+D26</f>
        <v>80964</v>
      </c>
      <c r="E24" s="14">
        <f>E25+E26</f>
        <v>11294</v>
      </c>
      <c r="F24" s="14">
        <f aca="true" t="shared" si="8" ref="F24:M24">F25+F26</f>
        <v>72238</v>
      </c>
      <c r="G24" s="14">
        <f t="shared" si="8"/>
        <v>110880</v>
      </c>
      <c r="H24" s="14">
        <f t="shared" si="8"/>
        <v>93742</v>
      </c>
      <c r="I24" s="14">
        <f t="shared" si="8"/>
        <v>81795</v>
      </c>
      <c r="J24" s="14">
        <f t="shared" si="8"/>
        <v>59998</v>
      </c>
      <c r="K24" s="14">
        <f t="shared" si="8"/>
        <v>68492</v>
      </c>
      <c r="L24" s="14">
        <f t="shared" si="8"/>
        <v>20659</v>
      </c>
      <c r="M24" s="14">
        <f t="shared" si="8"/>
        <v>10280</v>
      </c>
      <c r="N24" s="12">
        <f t="shared" si="7"/>
        <v>780449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49231</v>
      </c>
      <c r="C25" s="14">
        <v>39865</v>
      </c>
      <c r="D25" s="14">
        <v>43849</v>
      </c>
      <c r="E25" s="14">
        <v>6690</v>
      </c>
      <c r="F25" s="14">
        <v>39929</v>
      </c>
      <c r="G25" s="14">
        <v>63911</v>
      </c>
      <c r="H25" s="14">
        <v>54927</v>
      </c>
      <c r="I25" s="14">
        <v>40650</v>
      </c>
      <c r="J25" s="14">
        <v>33638</v>
      </c>
      <c r="K25" s="14">
        <v>34407</v>
      </c>
      <c r="L25" s="14">
        <v>10503</v>
      </c>
      <c r="M25" s="14">
        <v>4818</v>
      </c>
      <c r="N25" s="12">
        <f t="shared" si="7"/>
        <v>422418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50348</v>
      </c>
      <c r="C26" s="14">
        <v>30663</v>
      </c>
      <c r="D26" s="14">
        <v>37115</v>
      </c>
      <c r="E26" s="14">
        <v>4604</v>
      </c>
      <c r="F26" s="14">
        <v>32309</v>
      </c>
      <c r="G26" s="14">
        <v>46969</v>
      </c>
      <c r="H26" s="14">
        <v>38815</v>
      </c>
      <c r="I26" s="14">
        <v>41145</v>
      </c>
      <c r="J26" s="14">
        <v>26360</v>
      </c>
      <c r="K26" s="14">
        <v>34085</v>
      </c>
      <c r="L26" s="14">
        <v>10156</v>
      </c>
      <c r="M26" s="14">
        <v>5462</v>
      </c>
      <c r="N26" s="12">
        <f t="shared" si="7"/>
        <v>358031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2.08270546</v>
      </c>
      <c r="C28" s="23">
        <f aca="true" t="shared" si="9" ref="C28:M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 t="shared" si="9"/>
        <v>2.0187000000000004</v>
      </c>
      <c r="I28" s="23">
        <f t="shared" si="9"/>
        <v>1.9703118</v>
      </c>
      <c r="J28" s="23">
        <f t="shared" si="9"/>
        <v>2.2191343</v>
      </c>
      <c r="K28" s="23">
        <f t="shared" si="9"/>
        <v>2.12144976</v>
      </c>
      <c r="L28" s="23">
        <f t="shared" si="9"/>
        <v>2.5186314299999997</v>
      </c>
      <c r="M28" s="23">
        <f t="shared" si="9"/>
        <v>2.46767856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2.0243</v>
      </c>
      <c r="I29" s="23">
        <v>1.976</v>
      </c>
      <c r="J29" s="23">
        <v>2.2255</v>
      </c>
      <c r="K29" s="23">
        <v>2.1277</v>
      </c>
      <c r="L29" s="23">
        <v>2.526</v>
      </c>
      <c r="M29" s="23">
        <v>2.475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724433.3810436201</v>
      </c>
      <c r="C36" s="61">
        <f aca="true" t="shared" si="11" ref="C36:M36">C37+C38+C39+C40</f>
        <v>489434.7439165</v>
      </c>
      <c r="D36" s="61">
        <f t="shared" si="11"/>
        <v>552207.7745917002</v>
      </c>
      <c r="E36" s="61">
        <f t="shared" si="11"/>
        <v>92833.1092448</v>
      </c>
      <c r="F36" s="61">
        <f t="shared" si="11"/>
        <v>505780.10638774995</v>
      </c>
      <c r="G36" s="61">
        <f t="shared" si="11"/>
        <v>628436.848</v>
      </c>
      <c r="H36" s="61">
        <f t="shared" si="11"/>
        <v>663803.9761000001</v>
      </c>
      <c r="I36" s="61">
        <f t="shared" si="11"/>
        <v>623353.2499478001</v>
      </c>
      <c r="J36" s="61">
        <f t="shared" si="11"/>
        <v>487399.6647985999</v>
      </c>
      <c r="K36" s="61">
        <f t="shared" si="11"/>
        <v>616849.74301904</v>
      </c>
      <c r="L36" s="61">
        <f t="shared" si="11"/>
        <v>248449.6485402</v>
      </c>
      <c r="M36" s="61">
        <f t="shared" si="11"/>
        <v>133988.48831136</v>
      </c>
      <c r="N36" s="61">
        <f>N37+N38+N39+N40</f>
        <v>5766970.733901369</v>
      </c>
    </row>
    <row r="37" spans="1:14" ht="18.75" customHeight="1">
      <c r="A37" s="58" t="s">
        <v>55</v>
      </c>
      <c r="B37" s="55">
        <f aca="true" t="shared" si="12" ref="B37:M37">B29*B7</f>
        <v>722753.1333000001</v>
      </c>
      <c r="C37" s="55">
        <f t="shared" si="12"/>
        <v>488462.95399999997</v>
      </c>
      <c r="D37" s="55">
        <f t="shared" si="12"/>
        <v>541467.8788000001</v>
      </c>
      <c r="E37" s="55">
        <f t="shared" si="12"/>
        <v>92410.5924</v>
      </c>
      <c r="F37" s="55">
        <f t="shared" si="12"/>
        <v>505090.92149999994</v>
      </c>
      <c r="G37" s="55">
        <f t="shared" si="12"/>
        <v>627625.019</v>
      </c>
      <c r="H37" s="55">
        <f t="shared" si="12"/>
        <v>662154.6029</v>
      </c>
      <c r="I37" s="55">
        <f t="shared" si="12"/>
        <v>618529.496</v>
      </c>
      <c r="J37" s="55">
        <f t="shared" si="12"/>
        <v>483160.50099999993</v>
      </c>
      <c r="K37" s="55">
        <f t="shared" si="12"/>
        <v>611988.2233</v>
      </c>
      <c r="L37" s="55">
        <f t="shared" si="12"/>
        <v>247901.63999999998</v>
      </c>
      <c r="M37" s="55">
        <f t="shared" si="12"/>
        <v>133664.85</v>
      </c>
      <c r="N37" s="57">
        <f>SUM(B37:M37)</f>
        <v>5735209.8122</v>
      </c>
    </row>
    <row r="38" spans="1:14" ht="18.75" customHeight="1">
      <c r="A38" s="58" t="s">
        <v>56</v>
      </c>
      <c r="B38" s="55">
        <f aca="true" t="shared" si="13" ref="B38:M38">B30*B7</f>
        <v>-2143.2922563800003</v>
      </c>
      <c r="C38" s="55">
        <f t="shared" si="13"/>
        <v>-1420.7300834999999</v>
      </c>
      <c r="D38" s="55">
        <f t="shared" si="13"/>
        <v>-1608.5642083</v>
      </c>
      <c r="E38" s="55">
        <f t="shared" si="13"/>
        <v>-223.7631552</v>
      </c>
      <c r="F38" s="55">
        <f t="shared" si="13"/>
        <v>-1472.21511225</v>
      </c>
      <c r="G38" s="55">
        <f t="shared" si="13"/>
        <v>-1850.3310000000001</v>
      </c>
      <c r="H38" s="55">
        <f t="shared" si="13"/>
        <v>-1831.7768</v>
      </c>
      <c r="I38" s="55">
        <f t="shared" si="13"/>
        <v>-1780.5260522</v>
      </c>
      <c r="J38" s="55">
        <f t="shared" si="13"/>
        <v>-1382.0062014</v>
      </c>
      <c r="K38" s="55">
        <f t="shared" si="13"/>
        <v>-1797.7502809599998</v>
      </c>
      <c r="L38" s="55">
        <f t="shared" si="13"/>
        <v>-723.1514598</v>
      </c>
      <c r="M38" s="55">
        <f t="shared" si="13"/>
        <v>-395.40168864000003</v>
      </c>
      <c r="N38" s="25">
        <f>SUM(B38:M38)</f>
        <v>-16629.508298629997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566.46</v>
      </c>
      <c r="C40" s="55">
        <v>0</v>
      </c>
      <c r="D40" s="55">
        <v>10187.06</v>
      </c>
      <c r="E40" s="55">
        <v>0</v>
      </c>
      <c r="F40" s="55">
        <v>0</v>
      </c>
      <c r="G40" s="55">
        <v>0</v>
      </c>
      <c r="H40" s="55">
        <v>583.59</v>
      </c>
      <c r="I40" s="55">
        <v>4057.68</v>
      </c>
      <c r="J40" s="55">
        <v>3502.57</v>
      </c>
      <c r="K40" s="55">
        <v>4057.03</v>
      </c>
      <c r="L40" s="55">
        <v>0</v>
      </c>
      <c r="M40" s="55">
        <v>0</v>
      </c>
      <c r="N40" s="57">
        <f>SUM(B40:M40)</f>
        <v>22954.39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+B43+B46+B55+B56</f>
        <v>-71231</v>
      </c>
      <c r="C42" s="25">
        <f aca="true" t="shared" si="15" ref="C42:M42">+C43+C46+C55+C56</f>
        <v>-69156.2</v>
      </c>
      <c r="D42" s="25">
        <f t="shared" si="15"/>
        <v>-60659.4</v>
      </c>
      <c r="E42" s="25">
        <f t="shared" si="15"/>
        <v>-5263</v>
      </c>
      <c r="F42" s="25">
        <f t="shared" si="15"/>
        <v>-45159.2</v>
      </c>
      <c r="G42" s="25">
        <f t="shared" si="15"/>
        <v>-85112.4</v>
      </c>
      <c r="H42" s="25">
        <f t="shared" si="15"/>
        <v>-94542.4</v>
      </c>
      <c r="I42" s="25">
        <f t="shared" si="15"/>
        <v>-47731.8</v>
      </c>
      <c r="J42" s="25">
        <f t="shared" si="15"/>
        <v>-55727</v>
      </c>
      <c r="K42" s="25">
        <f t="shared" si="15"/>
        <v>-48484.2</v>
      </c>
      <c r="L42" s="25">
        <f t="shared" si="15"/>
        <v>-26128.8</v>
      </c>
      <c r="M42" s="25">
        <f t="shared" si="15"/>
        <v>-15762.4</v>
      </c>
      <c r="N42" s="25">
        <f>+N43+N46+N55+N56</f>
        <v>-624957.7999999999</v>
      </c>
    </row>
    <row r="43" spans="1:14" ht="18.75" customHeight="1">
      <c r="A43" s="17" t="s">
        <v>60</v>
      </c>
      <c r="B43" s="26">
        <f>B44+B45</f>
        <v>-71231</v>
      </c>
      <c r="C43" s="26">
        <f>C44+C45</f>
        <v>-69156.2</v>
      </c>
      <c r="D43" s="26">
        <f>D44+D45</f>
        <v>-60659.4</v>
      </c>
      <c r="E43" s="26">
        <f>E44+E45</f>
        <v>-5263</v>
      </c>
      <c r="F43" s="26">
        <f aca="true" t="shared" si="16" ref="F43:M43">F44+F45</f>
        <v>-45159.2</v>
      </c>
      <c r="G43" s="26">
        <f t="shared" si="16"/>
        <v>-85112.4</v>
      </c>
      <c r="H43" s="26">
        <f t="shared" si="16"/>
        <v>-94042.4</v>
      </c>
      <c r="I43" s="26">
        <f t="shared" si="16"/>
        <v>-47731.8</v>
      </c>
      <c r="J43" s="26">
        <f t="shared" si="16"/>
        <v>-55727</v>
      </c>
      <c r="K43" s="26">
        <f t="shared" si="16"/>
        <v>-48484.2</v>
      </c>
      <c r="L43" s="26">
        <f t="shared" si="16"/>
        <v>-26128.8</v>
      </c>
      <c r="M43" s="26">
        <f t="shared" si="16"/>
        <v>-15762.4</v>
      </c>
      <c r="N43" s="25">
        <f aca="true" t="shared" si="17" ref="N43:N56">SUM(B43:M43)</f>
        <v>-624457.7999999999</v>
      </c>
    </row>
    <row r="44" spans="1:25" ht="18.75" customHeight="1">
      <c r="A44" s="13" t="s">
        <v>61</v>
      </c>
      <c r="B44" s="20">
        <f>ROUND(-B9*$D$3,2)</f>
        <v>-71231</v>
      </c>
      <c r="C44" s="20">
        <f>ROUND(-C9*$D$3,2)</f>
        <v>-69156.2</v>
      </c>
      <c r="D44" s="20">
        <f>ROUND(-D9*$D$3,2)</f>
        <v>-60659.4</v>
      </c>
      <c r="E44" s="20">
        <f>ROUND(-E9*$D$3,2)</f>
        <v>-5263</v>
      </c>
      <c r="F44" s="20">
        <f aca="true" t="shared" si="18" ref="F44:M44">ROUND(-F9*$D$3,2)</f>
        <v>-45159.2</v>
      </c>
      <c r="G44" s="20">
        <f t="shared" si="18"/>
        <v>-85112.4</v>
      </c>
      <c r="H44" s="20">
        <f t="shared" si="18"/>
        <v>-94042.4</v>
      </c>
      <c r="I44" s="20">
        <f t="shared" si="18"/>
        <v>-47731.8</v>
      </c>
      <c r="J44" s="20">
        <f t="shared" si="18"/>
        <v>-55727</v>
      </c>
      <c r="K44" s="20">
        <f t="shared" si="18"/>
        <v>-48484.2</v>
      </c>
      <c r="L44" s="20">
        <f t="shared" si="18"/>
        <v>-26128.8</v>
      </c>
      <c r="M44" s="20">
        <f t="shared" si="18"/>
        <v>-15762.4</v>
      </c>
      <c r="N44" s="47">
        <f t="shared" si="17"/>
        <v>-624457.7999999999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-500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-500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6" t="s">
        <v>103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71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25" ht="18.75" customHeight="1">
      <c r="A56" s="17" t="s">
        <v>72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4">
        <f t="shared" si="17"/>
        <v>0</v>
      </c>
      <c r="O56"/>
      <c r="P56"/>
      <c r="Q56"/>
      <c r="R56"/>
      <c r="S56"/>
      <c r="T56"/>
      <c r="U56"/>
      <c r="V56"/>
      <c r="W56"/>
      <c r="X56"/>
      <c r="Y56"/>
    </row>
    <row r="57" spans="1:14" ht="15" customHeight="1">
      <c r="A57" s="32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20"/>
    </row>
    <row r="58" spans="1:25" ht="15.75">
      <c r="A58" s="2" t="s">
        <v>73</v>
      </c>
      <c r="B58" s="29">
        <f aca="true" t="shared" si="21" ref="B58:M58">+B36+B42</f>
        <v>653202.3810436201</v>
      </c>
      <c r="C58" s="29">
        <f t="shared" si="21"/>
        <v>420278.5439165</v>
      </c>
      <c r="D58" s="29">
        <f t="shared" si="21"/>
        <v>491548.37459170015</v>
      </c>
      <c r="E58" s="29">
        <f t="shared" si="21"/>
        <v>87570.1092448</v>
      </c>
      <c r="F58" s="29">
        <f t="shared" si="21"/>
        <v>460620.90638774994</v>
      </c>
      <c r="G58" s="29">
        <f t="shared" si="21"/>
        <v>543324.448</v>
      </c>
      <c r="H58" s="29">
        <f t="shared" si="21"/>
        <v>569261.5761000001</v>
      </c>
      <c r="I58" s="29">
        <f t="shared" si="21"/>
        <v>575621.4499478</v>
      </c>
      <c r="J58" s="29">
        <f t="shared" si="21"/>
        <v>431672.6647985999</v>
      </c>
      <c r="K58" s="29">
        <f t="shared" si="21"/>
        <v>568365.54301904</v>
      </c>
      <c r="L58" s="29">
        <f t="shared" si="21"/>
        <v>222320.8485402</v>
      </c>
      <c r="M58" s="29">
        <f t="shared" si="21"/>
        <v>118226.08831136001</v>
      </c>
      <c r="N58" s="29">
        <f>SUM(B58:M58)</f>
        <v>5142012.9339013705</v>
      </c>
      <c r="O58"/>
      <c r="P58"/>
      <c r="Q58"/>
      <c r="R58"/>
      <c r="S58"/>
      <c r="T58"/>
      <c r="U58"/>
      <c r="V58"/>
      <c r="W58"/>
      <c r="X58"/>
      <c r="Y58"/>
    </row>
    <row r="59" spans="1:14" ht="15" customHeight="1">
      <c r="A59" s="34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9"/>
    </row>
    <row r="60" spans="1:14" ht="15" customHeight="1">
      <c r="A60" s="28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1"/>
    </row>
    <row r="61" spans="1:14" ht="18.75" customHeight="1">
      <c r="A61" s="2" t="s">
        <v>74</v>
      </c>
      <c r="B61" s="36">
        <f>SUM(B62:B75)</f>
        <v>653202.39</v>
      </c>
      <c r="C61" s="36">
        <f aca="true" t="shared" si="22" ref="C61:M61">SUM(C62:C75)</f>
        <v>420278.54000000004</v>
      </c>
      <c r="D61" s="36">
        <f t="shared" si="22"/>
        <v>491548.38</v>
      </c>
      <c r="E61" s="36">
        <f t="shared" si="22"/>
        <v>87570.11</v>
      </c>
      <c r="F61" s="36">
        <f t="shared" si="22"/>
        <v>460620.9</v>
      </c>
      <c r="G61" s="36">
        <f t="shared" si="22"/>
        <v>543324.45</v>
      </c>
      <c r="H61" s="36">
        <f t="shared" si="22"/>
        <v>569261.5700000001</v>
      </c>
      <c r="I61" s="36">
        <f t="shared" si="22"/>
        <v>575621.45</v>
      </c>
      <c r="J61" s="36">
        <f t="shared" si="22"/>
        <v>431672.66</v>
      </c>
      <c r="K61" s="36">
        <f t="shared" si="22"/>
        <v>568365.54</v>
      </c>
      <c r="L61" s="36">
        <f t="shared" si="22"/>
        <v>222320.85</v>
      </c>
      <c r="M61" s="36">
        <f t="shared" si="22"/>
        <v>118226.09</v>
      </c>
      <c r="N61" s="29">
        <f>SUM(N62:N75)</f>
        <v>5142012.93</v>
      </c>
    </row>
    <row r="62" spans="1:15" ht="18.75" customHeight="1">
      <c r="A62" s="17" t="s">
        <v>75</v>
      </c>
      <c r="B62" s="36">
        <v>120319.05</v>
      </c>
      <c r="C62" s="36">
        <v>124518.26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>SUM(B62:M62)</f>
        <v>244837.31</v>
      </c>
      <c r="O62"/>
    </row>
    <row r="63" spans="1:15" ht="18.75" customHeight="1">
      <c r="A63" s="17" t="s">
        <v>76</v>
      </c>
      <c r="B63" s="36">
        <v>532883.34</v>
      </c>
      <c r="C63" s="36">
        <v>295760.28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9">
        <f aca="true" t="shared" si="23" ref="N63:N74">SUM(B63:M63)</f>
        <v>828643.62</v>
      </c>
      <c r="O63"/>
    </row>
    <row r="64" spans="1:16" ht="18.75" customHeight="1">
      <c r="A64" s="17" t="s">
        <v>77</v>
      </c>
      <c r="B64" s="35">
        <v>0</v>
      </c>
      <c r="C64" s="35">
        <v>0</v>
      </c>
      <c r="D64" s="26">
        <v>491548.38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6">
        <f t="shared" si="23"/>
        <v>491548.38</v>
      </c>
      <c r="P64"/>
    </row>
    <row r="65" spans="1:17" ht="18.75" customHeight="1">
      <c r="A65" s="17" t="s">
        <v>78</v>
      </c>
      <c r="B65" s="35">
        <v>0</v>
      </c>
      <c r="C65" s="35">
        <v>0</v>
      </c>
      <c r="D65" s="35">
        <v>0</v>
      </c>
      <c r="E65" s="26">
        <v>87570.11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9">
        <f t="shared" si="23"/>
        <v>87570.11</v>
      </c>
      <c r="Q65"/>
    </row>
    <row r="66" spans="1:18" ht="18.75" customHeight="1">
      <c r="A66" s="17" t="s">
        <v>79</v>
      </c>
      <c r="B66" s="35">
        <v>0</v>
      </c>
      <c r="C66" s="35">
        <v>0</v>
      </c>
      <c r="D66" s="35">
        <v>0</v>
      </c>
      <c r="E66" s="35">
        <v>0</v>
      </c>
      <c r="F66" s="26">
        <v>460620.9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6">
        <f t="shared" si="23"/>
        <v>460620.9</v>
      </c>
      <c r="R66"/>
    </row>
    <row r="67" spans="1:19" ht="18.75" customHeight="1">
      <c r="A67" s="17" t="s">
        <v>80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6">
        <v>543324.45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543324.45</v>
      </c>
      <c r="S67"/>
    </row>
    <row r="68" spans="1:20" ht="18.75" customHeight="1">
      <c r="A68" s="17" t="s">
        <v>81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440407.15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440407.15</v>
      </c>
      <c r="T68"/>
    </row>
    <row r="69" spans="1:20" ht="18.75" customHeight="1">
      <c r="A69" s="17" t="s">
        <v>82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6">
        <v>128854.42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29">
        <f t="shared" si="23"/>
        <v>128854.42</v>
      </c>
      <c r="T69"/>
    </row>
    <row r="70" spans="1:21" ht="18.75" customHeight="1">
      <c r="A70" s="17" t="s">
        <v>83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26">
        <v>575621.45</v>
      </c>
      <c r="J70" s="35">
        <v>0</v>
      </c>
      <c r="K70" s="35">
        <v>0</v>
      </c>
      <c r="L70" s="35">
        <v>0</v>
      </c>
      <c r="M70" s="35">
        <v>0</v>
      </c>
      <c r="N70" s="26">
        <f t="shared" si="23"/>
        <v>575621.45</v>
      </c>
      <c r="U70"/>
    </row>
    <row r="71" spans="1:22" ht="18.75" customHeight="1">
      <c r="A71" s="17" t="s">
        <v>84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26">
        <v>431672.66</v>
      </c>
      <c r="K71" s="35">
        <v>0</v>
      </c>
      <c r="L71" s="35">
        <v>0</v>
      </c>
      <c r="M71" s="35">
        <v>0</v>
      </c>
      <c r="N71" s="29">
        <f t="shared" si="23"/>
        <v>431672.66</v>
      </c>
      <c r="V71"/>
    </row>
    <row r="72" spans="1:23" ht="18.75" customHeight="1">
      <c r="A72" s="17" t="s">
        <v>85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26">
        <v>568365.54</v>
      </c>
      <c r="L72" s="35">
        <v>0</v>
      </c>
      <c r="M72" s="62"/>
      <c r="N72" s="26">
        <f t="shared" si="23"/>
        <v>568365.54</v>
      </c>
      <c r="W72"/>
    </row>
    <row r="73" spans="1:24" ht="18.75" customHeight="1">
      <c r="A73" s="17" t="s">
        <v>86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26">
        <v>222320.85</v>
      </c>
      <c r="M73" s="35">
        <v>0</v>
      </c>
      <c r="N73" s="29">
        <f t="shared" si="23"/>
        <v>222320.85</v>
      </c>
      <c r="X73"/>
    </row>
    <row r="74" spans="1:25" ht="18.75" customHeight="1">
      <c r="A74" s="17" t="s">
        <v>87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26">
        <v>118226.09</v>
      </c>
      <c r="N74" s="26">
        <f t="shared" si="23"/>
        <v>118226.09</v>
      </c>
      <c r="Y74"/>
    </row>
    <row r="75" spans="1:25" ht="18.75" customHeight="1">
      <c r="A75" s="34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/>
      <c r="P75"/>
      <c r="Q75"/>
      <c r="R75"/>
      <c r="S75"/>
      <c r="T75"/>
      <c r="U75"/>
      <c r="V75"/>
      <c r="W75"/>
      <c r="X75"/>
      <c r="Y75"/>
    </row>
    <row r="76" spans="1:14" ht="17.25" customHeight="1">
      <c r="A76" s="67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</row>
    <row r="77" spans="1:14" ht="15" customHeight="1">
      <c r="A77" s="37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9"/>
    </row>
    <row r="78" spans="1:14" ht="18.75" customHeight="1">
      <c r="A78" s="2" t="s">
        <v>88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29"/>
    </row>
    <row r="79" spans="1:15" ht="18.75" customHeight="1">
      <c r="A79" s="17" t="s">
        <v>89</v>
      </c>
      <c r="B79" s="45">
        <v>2.3570870090797724</v>
      </c>
      <c r="C79" s="45">
        <v>2.2890046488109346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5" ht="18.75" customHeight="1">
      <c r="A80" s="17" t="s">
        <v>90</v>
      </c>
      <c r="B80" s="45">
        <v>2.0414877589168614</v>
      </c>
      <c r="C80" s="45">
        <v>1.927498684328291</v>
      </c>
      <c r="D80" s="45">
        <v>0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9"/>
      <c r="O80"/>
    </row>
    <row r="81" spans="1:16" ht="18.75" customHeight="1">
      <c r="A81" s="17" t="s">
        <v>91</v>
      </c>
      <c r="B81" s="45">
        <v>0</v>
      </c>
      <c r="C81" s="45">
        <v>0</v>
      </c>
      <c r="D81" s="22">
        <f>(D$37+D$38+D$39)/D$7</f>
        <v>1.8701074221509557</v>
      </c>
      <c r="E81" s="45">
        <v>0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6"/>
      <c r="P81"/>
    </row>
    <row r="82" spans="1:17" ht="18.75" customHeight="1">
      <c r="A82" s="17" t="s">
        <v>92</v>
      </c>
      <c r="B82" s="45">
        <v>0</v>
      </c>
      <c r="C82" s="45">
        <v>0</v>
      </c>
      <c r="D82" s="45">
        <v>0</v>
      </c>
      <c r="E82" s="22">
        <f>(E$37+E$38+E$39)/E$7</f>
        <v>2.606061120790523</v>
      </c>
      <c r="F82" s="35">
        <v>0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9"/>
      <c r="Q82"/>
    </row>
    <row r="83" spans="1:18" ht="18.75" customHeight="1">
      <c r="A83" s="17" t="s">
        <v>93</v>
      </c>
      <c r="B83" s="45">
        <v>0</v>
      </c>
      <c r="C83" s="45">
        <v>0</v>
      </c>
      <c r="D83" s="45">
        <v>0</v>
      </c>
      <c r="E83" s="45">
        <v>0</v>
      </c>
      <c r="F83" s="45">
        <f>(F$37+F$38+F$39)/F$7</f>
        <v>2.184276333431582</v>
      </c>
      <c r="G83" s="35">
        <v>0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6"/>
      <c r="R83"/>
    </row>
    <row r="84" spans="1:19" ht="18.75" customHeight="1">
      <c r="A84" s="17" t="s">
        <v>94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45">
        <f>(G$37+G$38+G$39)/G$7</f>
        <v>1.7321376147294727</v>
      </c>
      <c r="H84" s="45">
        <v>0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S84"/>
    </row>
    <row r="85" spans="1:20" ht="18.75" customHeight="1">
      <c r="A85" s="17" t="s">
        <v>95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2.037862421948158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0" ht="18.75" customHeight="1">
      <c r="A86" s="17" t="s">
        <v>96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1.9935995535010769</v>
      </c>
      <c r="I86" s="45">
        <v>0</v>
      </c>
      <c r="J86" s="45">
        <v>0</v>
      </c>
      <c r="K86" s="35">
        <v>0</v>
      </c>
      <c r="L86" s="45">
        <v>0</v>
      </c>
      <c r="M86" s="45">
        <v>0</v>
      </c>
      <c r="N86" s="29"/>
      <c r="T86"/>
    </row>
    <row r="87" spans="1:21" ht="18.75" customHeight="1">
      <c r="A87" s="17" t="s">
        <v>97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f>(I$37+I$38+I$39)/I$7</f>
        <v>1.9784473564003693</v>
      </c>
      <c r="J87" s="45">
        <v>0</v>
      </c>
      <c r="K87" s="35">
        <v>0</v>
      </c>
      <c r="L87" s="45">
        <v>0</v>
      </c>
      <c r="M87" s="45">
        <v>0</v>
      </c>
      <c r="N87" s="26"/>
      <c r="U87"/>
    </row>
    <row r="88" spans="1:22" ht="18.75" customHeight="1">
      <c r="A88" s="17" t="s">
        <v>98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f>(J$37+J$38+J$39)/J$7</f>
        <v>2.2288928466739133</v>
      </c>
      <c r="K88" s="35">
        <v>0</v>
      </c>
      <c r="L88" s="45">
        <v>0</v>
      </c>
      <c r="M88" s="45">
        <v>0</v>
      </c>
      <c r="N88" s="29"/>
      <c r="V88"/>
    </row>
    <row r="89" spans="1:23" ht="18.75" customHeight="1">
      <c r="A89" s="17" t="s">
        <v>99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22">
        <f>(K$37+K$38+K$39)/K$7</f>
        <v>2.1304969701213716</v>
      </c>
      <c r="L89" s="45">
        <v>0</v>
      </c>
      <c r="M89" s="45">
        <v>0</v>
      </c>
      <c r="N89" s="26"/>
      <c r="W89"/>
    </row>
    <row r="90" spans="1:24" ht="18.75" customHeight="1">
      <c r="A90" s="17" t="s">
        <v>100</v>
      </c>
      <c r="B90" s="45">
        <v>0</v>
      </c>
      <c r="C90" s="45">
        <v>0</v>
      </c>
      <c r="D90" s="45">
        <v>0</v>
      </c>
      <c r="E90" s="45">
        <v>0</v>
      </c>
      <c r="F90" s="35">
        <v>0</v>
      </c>
      <c r="G90" s="35">
        <v>0</v>
      </c>
      <c r="H90" s="45">
        <v>0</v>
      </c>
      <c r="I90" s="45">
        <v>0</v>
      </c>
      <c r="J90" s="45">
        <v>0</v>
      </c>
      <c r="K90" s="45">
        <v>0</v>
      </c>
      <c r="L90" s="45">
        <f>(L$37+L$38+L$39)/L$7</f>
        <v>2.5315839468127166</v>
      </c>
      <c r="M90" s="45">
        <v>0</v>
      </c>
      <c r="N90" s="63"/>
      <c r="X90"/>
    </row>
    <row r="91" spans="1:25" ht="18.75" customHeight="1">
      <c r="A91" s="34" t="s">
        <v>101</v>
      </c>
      <c r="B91" s="46">
        <v>0</v>
      </c>
      <c r="C91" s="46">
        <v>0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50">
        <f>(M$37+M$38+M$39)/M$7</f>
        <v>2.480992636213754</v>
      </c>
      <c r="N91" s="51"/>
      <c r="Y91"/>
    </row>
    <row r="92" ht="21" customHeight="1">
      <c r="A92" s="40" t="s">
        <v>45</v>
      </c>
    </row>
    <row r="95" ht="14.25">
      <c r="B95" s="41"/>
    </row>
    <row r="96" ht="14.25">
      <c r="H96" s="42"/>
    </row>
    <row r="97" ht="14.25"/>
    <row r="98" spans="8:11" ht="14.25">
      <c r="H98" s="43"/>
      <c r="I98" s="44"/>
      <c r="J98" s="44"/>
      <c r="K98" s="44"/>
    </row>
  </sheetData>
  <sheetProtection/>
  <mergeCells count="6">
    <mergeCell ref="A76:N76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2017-09-01T13:48:30Z</dcterms:modified>
  <cp:category/>
  <cp:version/>
  <cp:contentType/>
  <cp:contentStatus/>
</cp:coreProperties>
</file>