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<sst xmlns="http://schemas.openxmlformats.org/spreadsheetml/2006/main" count="106" uniqueCount="104">
  <si>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</si>
  <si>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</si>
  <si>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</si>
  <si>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</si>
  <si>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</si>
  <si>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</si>
  <si>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</si>
  <si>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</si>
  <si>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</si>
  <si>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</si>
  <si>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</si>
  <si>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</si>
  <si>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</si>
  <si>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</si>
  <si>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</si>
  <si>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</si>
  <si>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</si>
  <si>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</si>
  <si>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</si>
  <si>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</si>
  <si>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</si>
  <si>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</si>
  <si>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</si>
  <si>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</si>
  <si>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</si>
  <si>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</si>
  <si>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</si>
  <si>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</si>
  <si>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</si>
  <si>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</si>
  <si>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</si>
  <si>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</si>
  <si>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</si>
  <si>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</si>
  <si>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</si>
  <si>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</si>
  <si>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</si>
  <si>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</si>
  <si>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</si>
  <si>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</si>
  <si>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</si>
  <si>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</si>
  <si>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</si>
  <si>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</si>
  <si>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</si>
  <si>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</si>
  <si>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</si>
  <si>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</si>
  <si>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</si>
  <si>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</si>
  <si>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</si>
  <si>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</si>
  <si>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</si>
  <si>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</si>
  <si>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</si>
  <si>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</si>
  <si>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</si>
  <si>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</si>
  <si>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</si>
  <si>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</si>
  <si>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</si>
  <si>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</si>
  <si>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</si>
  <si>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</si>
  <si>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</si>
  <si>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</si>
  <si>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</si>
  <si>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</si>
  <si>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</si>
  <si>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</si>
  <si>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</si>
  <si>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</si>
  <si>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</si>
  <si>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</si>
  <si>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</si>
  <si>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</si>
  <si>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</si>
  <si>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</si>
  <si>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</si>
  <si>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</si>
  <si>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</si>
  <si>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</si>
  <si>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</si>
  <si>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</si>
  <si>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</si>
  <si>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</si>
  <si>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</si>
  <si>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</si>
  <si>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</si>
  <si>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</si>
  <si>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</si>
  <si>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</si>
  <si>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</si>
  <si>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</si>
  <si>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</si>
  <si>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</si>
  <si>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</si>
  <si>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</si>
  <si>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</si>
  <si>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</si>
  <si>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22/08/17 - VENCIMENTO 29/08/17</t>
  </si>
  <si>
    <t>5.2.8. Ajuste de Remuneração Previsto Contratualmente (1)</t>
  </si>
  <si>
    <t>Nota: (1) Ajuste de remuneração previsto contratualmente, período de 26/06 a 24/07/17, parcela 18/20.
             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</si>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</sst>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31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31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31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503346</v>
      </c>
      <c r="C7" s="10">
        <f>C8+C20+C24</f>
        <v>301094</v>
      </c>
      <c r="D7" s="10">
        <f>D8+D20+D24</f>
        <v>378459</v>
      </c>
      <c r="E7" s="10">
        <f>E8+E20+E24</f>
        <v>45715</v>
      </c>
      <c r="F7" s="10">
        <f aca="true" t="shared" si="0" ref="F7:M7">F8+F20+F24</f>
        <v>327842</v>
      </c>
      <c r="G7" s="10">
        <f t="shared" si="0"/>
        <v>523917</v>
      </c>
      <c r="H7" s="10">
        <f t="shared" si="0"/>
        <v>471655</v>
      </c>
      <c r="I7" s="10">
        <f t="shared" si="0"/>
        <v>416758</v>
      </c>
      <c r="J7" s="10">
        <f t="shared" si="0"/>
        <v>290567</v>
      </c>
      <c r="K7" s="10">
        <f t="shared" si="0"/>
        <v>369227</v>
      </c>
      <c r="L7" s="10">
        <f t="shared" si="0"/>
        <v>150801</v>
      </c>
      <c r="M7" s="10">
        <f t="shared" si="0"/>
        <v>91530</v>
      </c>
      <c r="N7" s="10">
        <f>+N8+N20+N24</f>
        <v>3870911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210394</v>
      </c>
      <c r="C8" s="12">
        <f>+C9+C12+C16</f>
        <v>138943</v>
      </c>
      <c r="D8" s="12">
        <f>+D9+D12+D16</f>
        <v>184983</v>
      </c>
      <c r="E8" s="12">
        <f>+E9+E12+E16</f>
        <v>19940</v>
      </c>
      <c r="F8" s="12">
        <f aca="true" t="shared" si="1" ref="F8:M8">+F9+F12+F16</f>
        <v>147218</v>
      </c>
      <c r="G8" s="12">
        <f t="shared" si="1"/>
        <v>241725</v>
      </c>
      <c r="H8" s="12">
        <f t="shared" si="1"/>
        <v>211948</v>
      </c>
      <c r="I8" s="12">
        <f t="shared" si="1"/>
        <v>192342</v>
      </c>
      <c r="J8" s="12">
        <f t="shared" si="1"/>
        <v>135058</v>
      </c>
      <c r="K8" s="12">
        <f t="shared" si="1"/>
        <v>159243</v>
      </c>
      <c r="L8" s="12">
        <f t="shared" si="1"/>
        <v>75033</v>
      </c>
      <c r="M8" s="12">
        <f t="shared" si="1"/>
        <v>47186</v>
      </c>
      <c r="N8" s="12">
        <f>SUM(B8:M8)</f>
        <v>1764013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17772</v>
      </c>
      <c r="C9" s="14">
        <v>14769</v>
      </c>
      <c r="D9" s="14">
        <v>12833</v>
      </c>
      <c r="E9" s="14">
        <v>1169</v>
      </c>
      <c r="F9" s="14">
        <v>10779</v>
      </c>
      <c r="G9" s="14">
        <v>20623</v>
      </c>
      <c r="H9" s="14">
        <v>23608</v>
      </c>
      <c r="I9" s="14">
        <v>11183</v>
      </c>
      <c r="J9" s="14">
        <v>13943</v>
      </c>
      <c r="K9" s="14">
        <v>11157</v>
      </c>
      <c r="L9" s="14">
        <v>7921</v>
      </c>
      <c r="M9" s="14">
        <v>5256</v>
      </c>
      <c r="N9" s="12">
        <f aca="true" t="shared" si="2" ref="N9:N19">SUM(B9:M9)</f>
        <v>151013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17772</v>
      </c>
      <c r="C10" s="14">
        <f>+C9-C11</f>
        <v>14769</v>
      </c>
      <c r="D10" s="14">
        <f>+D9-D11</f>
        <v>12833</v>
      </c>
      <c r="E10" s="14">
        <f>+E9-E11</f>
        <v>1169</v>
      </c>
      <c r="F10" s="14">
        <f aca="true" t="shared" si="3" ref="F10:M10">+F9-F11</f>
        <v>10779</v>
      </c>
      <c r="G10" s="14">
        <f t="shared" si="3"/>
        <v>20623</v>
      </c>
      <c r="H10" s="14">
        <f t="shared" si="3"/>
        <v>23608</v>
      </c>
      <c r="I10" s="14">
        <f t="shared" si="3"/>
        <v>11183</v>
      </c>
      <c r="J10" s="14">
        <f t="shared" si="3"/>
        <v>13943</v>
      </c>
      <c r="K10" s="14">
        <f t="shared" si="3"/>
        <v>11157</v>
      </c>
      <c r="L10" s="14">
        <f t="shared" si="3"/>
        <v>7921</v>
      </c>
      <c r="M10" s="14">
        <f t="shared" si="3"/>
        <v>5256</v>
      </c>
      <c r="N10" s="12">
        <f t="shared" si="2"/>
        <v>151013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180418</v>
      </c>
      <c r="C12" s="14">
        <f>C13+C14+C15</f>
        <v>116613</v>
      </c>
      <c r="D12" s="14">
        <f>D13+D14+D15</f>
        <v>162501</v>
      </c>
      <c r="E12" s="14">
        <f>E13+E14+E15</f>
        <v>17690</v>
      </c>
      <c r="F12" s="14">
        <f aca="true" t="shared" si="4" ref="F12:M12">F13+F14+F15</f>
        <v>127943</v>
      </c>
      <c r="G12" s="14">
        <f t="shared" si="4"/>
        <v>206820</v>
      </c>
      <c r="H12" s="14">
        <f t="shared" si="4"/>
        <v>176844</v>
      </c>
      <c r="I12" s="14">
        <f t="shared" si="4"/>
        <v>168977</v>
      </c>
      <c r="J12" s="14">
        <f t="shared" si="4"/>
        <v>113439</v>
      </c>
      <c r="K12" s="14">
        <f t="shared" si="4"/>
        <v>137449</v>
      </c>
      <c r="L12" s="14">
        <f t="shared" si="4"/>
        <v>63211</v>
      </c>
      <c r="M12" s="14">
        <f t="shared" si="4"/>
        <v>39857</v>
      </c>
      <c r="N12" s="12">
        <f t="shared" si="2"/>
        <v>1511762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87335</v>
      </c>
      <c r="C13" s="14">
        <v>57200</v>
      </c>
      <c r="D13" s="14">
        <v>77164</v>
      </c>
      <c r="E13" s="14">
        <v>8693</v>
      </c>
      <c r="F13" s="14">
        <v>59813</v>
      </c>
      <c r="G13" s="14">
        <v>99017</v>
      </c>
      <c r="H13" s="14">
        <v>89228</v>
      </c>
      <c r="I13" s="14">
        <v>83931</v>
      </c>
      <c r="J13" s="14">
        <v>54796</v>
      </c>
      <c r="K13" s="14">
        <v>65927</v>
      </c>
      <c r="L13" s="14">
        <v>29697</v>
      </c>
      <c r="M13" s="14">
        <v>18143</v>
      </c>
      <c r="N13" s="12">
        <f t="shared" si="2"/>
        <v>730944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88194</v>
      </c>
      <c r="C14" s="14">
        <v>54522</v>
      </c>
      <c r="D14" s="14">
        <v>82189</v>
      </c>
      <c r="E14" s="14">
        <v>8380</v>
      </c>
      <c r="F14" s="14">
        <v>63841</v>
      </c>
      <c r="G14" s="14">
        <v>99084</v>
      </c>
      <c r="H14" s="14">
        <v>81544</v>
      </c>
      <c r="I14" s="14">
        <v>81928</v>
      </c>
      <c r="J14" s="14">
        <v>55089</v>
      </c>
      <c r="K14" s="14">
        <v>68125</v>
      </c>
      <c r="L14" s="14">
        <v>31441</v>
      </c>
      <c r="M14" s="14">
        <v>20724</v>
      </c>
      <c r="N14" s="12">
        <f t="shared" si="2"/>
        <v>735061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4889</v>
      </c>
      <c r="C15" s="14">
        <v>4891</v>
      </c>
      <c r="D15" s="14">
        <v>3148</v>
      </c>
      <c r="E15" s="14">
        <v>617</v>
      </c>
      <c r="F15" s="14">
        <v>4289</v>
      </c>
      <c r="G15" s="14">
        <v>8719</v>
      </c>
      <c r="H15" s="14">
        <v>6072</v>
      </c>
      <c r="I15" s="14">
        <v>3118</v>
      </c>
      <c r="J15" s="14">
        <v>3554</v>
      </c>
      <c r="K15" s="14">
        <v>3397</v>
      </c>
      <c r="L15" s="14">
        <v>2073</v>
      </c>
      <c r="M15" s="14">
        <v>990</v>
      </c>
      <c r="N15" s="12">
        <f t="shared" si="2"/>
        <v>45757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12204</v>
      </c>
      <c r="C16" s="14">
        <f>C17+C18+C19</f>
        <v>7561</v>
      </c>
      <c r="D16" s="14">
        <f>D17+D18+D19</f>
        <v>9649</v>
      </c>
      <c r="E16" s="14">
        <f>E17+E18+E19</f>
        <v>1081</v>
      </c>
      <c r="F16" s="14">
        <f aca="true" t="shared" si="5" ref="F16:M16">F17+F18+F19</f>
        <v>8496</v>
      </c>
      <c r="G16" s="14">
        <f t="shared" si="5"/>
        <v>14282</v>
      </c>
      <c r="H16" s="14">
        <f t="shared" si="5"/>
        <v>11496</v>
      </c>
      <c r="I16" s="14">
        <f t="shared" si="5"/>
        <v>12182</v>
      </c>
      <c r="J16" s="14">
        <f t="shared" si="5"/>
        <v>7676</v>
      </c>
      <c r="K16" s="14">
        <f t="shared" si="5"/>
        <v>10637</v>
      </c>
      <c r="L16" s="14">
        <f t="shared" si="5"/>
        <v>3901</v>
      </c>
      <c r="M16" s="14">
        <f t="shared" si="5"/>
        <v>2073</v>
      </c>
      <c r="N16" s="12">
        <f t="shared" si="2"/>
        <v>101238</v>
      </c>
    </row>
    <row r="17" spans="1:25" ht="18.75" customHeight="1">
      <c r="A17" s="15" t="s">
        <v>16</v>
      </c>
      <c r="B17" s="14">
        <v>12090</v>
      </c>
      <c r="C17" s="14">
        <v>7492</v>
      </c>
      <c r="D17" s="14">
        <v>9567</v>
      </c>
      <c r="E17" s="14">
        <v>1067</v>
      </c>
      <c r="F17" s="14">
        <v>8430</v>
      </c>
      <c r="G17" s="14">
        <v>14186</v>
      </c>
      <c r="H17" s="14">
        <v>11401</v>
      </c>
      <c r="I17" s="14">
        <v>12106</v>
      </c>
      <c r="J17" s="14">
        <v>7596</v>
      </c>
      <c r="K17" s="14">
        <v>10531</v>
      </c>
      <c r="L17" s="14">
        <v>3860</v>
      </c>
      <c r="M17" s="14">
        <v>2039</v>
      </c>
      <c r="N17" s="12">
        <f t="shared" si="2"/>
        <v>100365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111</v>
      </c>
      <c r="C18" s="14">
        <v>67</v>
      </c>
      <c r="D18" s="14">
        <v>75</v>
      </c>
      <c r="E18" s="14">
        <v>14</v>
      </c>
      <c r="F18" s="14">
        <v>65</v>
      </c>
      <c r="G18" s="14">
        <v>86</v>
      </c>
      <c r="H18" s="14">
        <v>92</v>
      </c>
      <c r="I18" s="14">
        <v>75</v>
      </c>
      <c r="J18" s="14">
        <v>74</v>
      </c>
      <c r="K18" s="14">
        <v>100</v>
      </c>
      <c r="L18" s="14">
        <v>41</v>
      </c>
      <c r="M18" s="14">
        <v>32</v>
      </c>
      <c r="N18" s="12">
        <f t="shared" si="2"/>
        <v>832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</v>
      </c>
      <c r="C19" s="14">
        <v>2</v>
      </c>
      <c r="D19" s="14">
        <v>7</v>
      </c>
      <c r="E19" s="14">
        <v>0</v>
      </c>
      <c r="F19" s="14">
        <v>1</v>
      </c>
      <c r="G19" s="14">
        <v>10</v>
      </c>
      <c r="H19" s="14">
        <v>3</v>
      </c>
      <c r="I19" s="14">
        <v>1</v>
      </c>
      <c r="J19" s="14">
        <v>6</v>
      </c>
      <c r="K19" s="14">
        <v>6</v>
      </c>
      <c r="L19" s="14">
        <v>0</v>
      </c>
      <c r="M19" s="14">
        <v>2</v>
      </c>
      <c r="N19" s="12">
        <f t="shared" si="2"/>
        <v>41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132984</v>
      </c>
      <c r="C20" s="18">
        <f>C21+C22+C23</f>
        <v>65022</v>
      </c>
      <c r="D20" s="18">
        <f>D21+D22+D23</f>
        <v>78352</v>
      </c>
      <c r="E20" s="18">
        <f>E21+E22+E23</f>
        <v>9592</v>
      </c>
      <c r="F20" s="18">
        <f aca="true" t="shared" si="6" ref="F20:M20">F21+F22+F23</f>
        <v>68114</v>
      </c>
      <c r="G20" s="18">
        <f t="shared" si="6"/>
        <v>110095</v>
      </c>
      <c r="H20" s="18">
        <f t="shared" si="6"/>
        <v>114360</v>
      </c>
      <c r="I20" s="18">
        <f t="shared" si="6"/>
        <v>106156</v>
      </c>
      <c r="J20" s="18">
        <f t="shared" si="6"/>
        <v>67937</v>
      </c>
      <c r="K20" s="18">
        <f t="shared" si="6"/>
        <v>110034</v>
      </c>
      <c r="L20" s="18">
        <f t="shared" si="6"/>
        <v>41596</v>
      </c>
      <c r="M20" s="18">
        <f t="shared" si="6"/>
        <v>24056</v>
      </c>
      <c r="N20" s="12">
        <f aca="true" t="shared" si="7" ref="N20:N26">SUM(B20:M20)</f>
        <v>928298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69026</v>
      </c>
      <c r="C21" s="14">
        <v>36381</v>
      </c>
      <c r="D21" s="14">
        <v>41119</v>
      </c>
      <c r="E21" s="14">
        <v>5287</v>
      </c>
      <c r="F21" s="14">
        <v>35487</v>
      </c>
      <c r="G21" s="14">
        <v>58843</v>
      </c>
      <c r="H21" s="14">
        <v>64566</v>
      </c>
      <c r="I21" s="14">
        <v>58056</v>
      </c>
      <c r="J21" s="14">
        <v>36469</v>
      </c>
      <c r="K21" s="14">
        <v>57752</v>
      </c>
      <c r="L21" s="14">
        <v>21743</v>
      </c>
      <c r="M21" s="14">
        <v>12295</v>
      </c>
      <c r="N21" s="12">
        <f t="shared" si="7"/>
        <v>497024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61374</v>
      </c>
      <c r="C22" s="14">
        <v>27002</v>
      </c>
      <c r="D22" s="14">
        <v>36061</v>
      </c>
      <c r="E22" s="14">
        <v>4078</v>
      </c>
      <c r="F22" s="14">
        <v>31088</v>
      </c>
      <c r="G22" s="14">
        <v>48245</v>
      </c>
      <c r="H22" s="14">
        <v>47642</v>
      </c>
      <c r="I22" s="14">
        <v>46506</v>
      </c>
      <c r="J22" s="14">
        <v>30041</v>
      </c>
      <c r="K22" s="14">
        <v>50435</v>
      </c>
      <c r="L22" s="14">
        <v>18965</v>
      </c>
      <c r="M22" s="14">
        <v>11343</v>
      </c>
      <c r="N22" s="12">
        <f t="shared" si="7"/>
        <v>412780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2584</v>
      </c>
      <c r="C23" s="14">
        <v>1639</v>
      </c>
      <c r="D23" s="14">
        <v>1172</v>
      </c>
      <c r="E23" s="14">
        <v>227</v>
      </c>
      <c r="F23" s="14">
        <v>1539</v>
      </c>
      <c r="G23" s="14">
        <v>3007</v>
      </c>
      <c r="H23" s="14">
        <v>2152</v>
      </c>
      <c r="I23" s="14">
        <v>1594</v>
      </c>
      <c r="J23" s="14">
        <v>1427</v>
      </c>
      <c r="K23" s="14">
        <v>1847</v>
      </c>
      <c r="L23" s="14">
        <v>888</v>
      </c>
      <c r="M23" s="14">
        <v>418</v>
      </c>
      <c r="N23" s="12">
        <f t="shared" si="7"/>
        <v>18494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159968</v>
      </c>
      <c r="C24" s="14">
        <f>C25+C26</f>
        <v>97129</v>
      </c>
      <c r="D24" s="14">
        <f>D25+D26</f>
        <v>115124</v>
      </c>
      <c r="E24" s="14">
        <f>E25+E26</f>
        <v>16183</v>
      </c>
      <c r="F24" s="14">
        <f aca="true" t="shared" si="8" ref="F24:M24">F25+F26</f>
        <v>112510</v>
      </c>
      <c r="G24" s="14">
        <f t="shared" si="8"/>
        <v>172097</v>
      </c>
      <c r="H24" s="14">
        <f t="shared" si="8"/>
        <v>145347</v>
      </c>
      <c r="I24" s="14">
        <f t="shared" si="8"/>
        <v>118260</v>
      </c>
      <c r="J24" s="14">
        <f t="shared" si="8"/>
        <v>87572</v>
      </c>
      <c r="K24" s="14">
        <f t="shared" si="8"/>
        <v>99950</v>
      </c>
      <c r="L24" s="14">
        <f t="shared" si="8"/>
        <v>34172</v>
      </c>
      <c r="M24" s="14">
        <f t="shared" si="8"/>
        <v>20288</v>
      </c>
      <c r="N24" s="12">
        <f t="shared" si="7"/>
        <v>1178600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63516</v>
      </c>
      <c r="C25" s="14">
        <v>44056</v>
      </c>
      <c r="D25" s="14">
        <v>52219</v>
      </c>
      <c r="E25" s="14">
        <v>8582</v>
      </c>
      <c r="F25" s="14">
        <v>50827</v>
      </c>
      <c r="G25" s="14">
        <v>83704</v>
      </c>
      <c r="H25" s="14">
        <v>72648</v>
      </c>
      <c r="I25" s="14">
        <v>49353</v>
      </c>
      <c r="J25" s="14">
        <v>41890</v>
      </c>
      <c r="K25" s="14">
        <v>41906</v>
      </c>
      <c r="L25" s="14">
        <v>14584</v>
      </c>
      <c r="M25" s="14">
        <v>7575</v>
      </c>
      <c r="N25" s="12">
        <f t="shared" si="7"/>
        <v>530860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96452</v>
      </c>
      <c r="C26" s="14">
        <v>53073</v>
      </c>
      <c r="D26" s="14">
        <v>62905</v>
      </c>
      <c r="E26" s="14">
        <v>7601</v>
      </c>
      <c r="F26" s="14">
        <v>61683</v>
      </c>
      <c r="G26" s="14">
        <v>88393</v>
      </c>
      <c r="H26" s="14">
        <v>72699</v>
      </c>
      <c r="I26" s="14">
        <v>68907</v>
      </c>
      <c r="J26" s="14">
        <v>45682</v>
      </c>
      <c r="K26" s="14">
        <v>58044</v>
      </c>
      <c r="L26" s="14">
        <v>19588</v>
      </c>
      <c r="M26" s="14">
        <v>12713</v>
      </c>
      <c r="N26" s="12">
        <f t="shared" si="7"/>
        <v>647740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1052145.0024691601</v>
      </c>
      <c r="C36" s="60">
        <f aca="true" t="shared" si="11" ref="C36:M36">C37+C38+C39+C40</f>
        <v>608232.940767</v>
      </c>
      <c r="D36" s="60">
        <f t="shared" si="11"/>
        <v>717285.1352729502</v>
      </c>
      <c r="E36" s="60">
        <f t="shared" si="11"/>
        <v>118952.96965599999</v>
      </c>
      <c r="F36" s="60">
        <f t="shared" si="11"/>
        <v>715198.7515561</v>
      </c>
      <c r="G36" s="60">
        <f t="shared" si="11"/>
        <v>906314.2016</v>
      </c>
      <c r="H36" s="60">
        <f t="shared" si="11"/>
        <v>955027.5085000001</v>
      </c>
      <c r="I36" s="60">
        <f t="shared" si="11"/>
        <v>827747.4851444</v>
      </c>
      <c r="J36" s="60">
        <f t="shared" si="11"/>
        <v>650428.3661480999</v>
      </c>
      <c r="K36" s="60">
        <f t="shared" si="11"/>
        <v>789955.80053552</v>
      </c>
      <c r="L36" s="60">
        <f t="shared" si="11"/>
        <v>381083.29827542993</v>
      </c>
      <c r="M36" s="60">
        <f t="shared" si="11"/>
        <v>226585.6585968</v>
      </c>
      <c r="N36" s="60">
        <f>N37+N38+N39+N40</f>
        <v>7948957.11852146</v>
      </c>
    </row>
    <row r="37" spans="1:14" ht="18.75" customHeight="1">
      <c r="A37" s="57" t="s">
        <v>54</v>
      </c>
      <c r="B37" s="54">
        <f aca="true" t="shared" si="12" ref="B37:M37">B29*B7</f>
        <v>1051439.4594</v>
      </c>
      <c r="C37" s="54">
        <f t="shared" si="12"/>
        <v>607607.6919999999</v>
      </c>
      <c r="D37" s="54">
        <f t="shared" si="12"/>
        <v>707037.1038</v>
      </c>
      <c r="E37" s="54">
        <f t="shared" si="12"/>
        <v>118593.85299999999</v>
      </c>
      <c r="F37" s="54">
        <f t="shared" si="12"/>
        <v>715121.7546</v>
      </c>
      <c r="G37" s="54">
        <f t="shared" si="12"/>
        <v>906324.0183</v>
      </c>
      <c r="H37" s="54">
        <f t="shared" si="12"/>
        <v>954771.2165000001</v>
      </c>
      <c r="I37" s="54">
        <f t="shared" si="12"/>
        <v>823513.808</v>
      </c>
      <c r="J37" s="54">
        <f t="shared" si="12"/>
        <v>646656.8585</v>
      </c>
      <c r="K37" s="54">
        <f t="shared" si="12"/>
        <v>785604.2879</v>
      </c>
      <c r="L37" s="54">
        <f t="shared" si="12"/>
        <v>380923.32599999994</v>
      </c>
      <c r="M37" s="54">
        <f t="shared" si="12"/>
        <v>226536.75</v>
      </c>
      <c r="N37" s="56">
        <f>SUM(B37:M37)</f>
        <v>7924130.1280000005</v>
      </c>
    </row>
    <row r="38" spans="1:14" ht="18.75" customHeight="1">
      <c r="A38" s="57" t="s">
        <v>55</v>
      </c>
      <c r="B38" s="54">
        <f aca="true" t="shared" si="13" ref="B38:M38">B30*B7</f>
        <v>-3117.99693084</v>
      </c>
      <c r="C38" s="54">
        <f t="shared" si="13"/>
        <v>-1767.271233</v>
      </c>
      <c r="D38" s="54">
        <f t="shared" si="13"/>
        <v>-2100.42852705</v>
      </c>
      <c r="E38" s="54">
        <f t="shared" si="13"/>
        <v>-287.163344</v>
      </c>
      <c r="F38" s="54">
        <f t="shared" si="13"/>
        <v>-2084.4030439000003</v>
      </c>
      <c r="G38" s="54">
        <f t="shared" si="13"/>
        <v>-2671.9767</v>
      </c>
      <c r="H38" s="54">
        <f t="shared" si="13"/>
        <v>-2641.268</v>
      </c>
      <c r="I38" s="54">
        <f t="shared" si="13"/>
        <v>-2370.6028556</v>
      </c>
      <c r="J38" s="54">
        <f t="shared" si="13"/>
        <v>-1849.6623519</v>
      </c>
      <c r="K38" s="54">
        <f t="shared" si="13"/>
        <v>-2307.75736448</v>
      </c>
      <c r="L38" s="54">
        <f t="shared" si="13"/>
        <v>-1111.18772457</v>
      </c>
      <c r="M38" s="54">
        <f t="shared" si="13"/>
        <v>-670.1314032</v>
      </c>
      <c r="N38" s="25">
        <f>SUM(B38:M38)</f>
        <v>-22979.849478540003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566.46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22370.8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-69254.59000000001</v>
      </c>
      <c r="C42" s="25">
        <f aca="true" t="shared" si="15" ref="C42:M42">+C43+C46+C55+C56</f>
        <v>-57405</v>
      </c>
      <c r="D42" s="25">
        <f t="shared" si="15"/>
        <v>-49870.25</v>
      </c>
      <c r="E42" s="25">
        <f t="shared" si="15"/>
        <v>-4672.9</v>
      </c>
      <c r="F42" s="25">
        <f t="shared" si="15"/>
        <v>-42078.02</v>
      </c>
      <c r="G42" s="25">
        <f t="shared" si="15"/>
        <v>-79811.81999999999</v>
      </c>
      <c r="H42" s="25">
        <f t="shared" si="15"/>
        <v>-91757.45</v>
      </c>
      <c r="I42" s="25">
        <f t="shared" si="15"/>
        <v>-43835.74</v>
      </c>
      <c r="J42" s="25">
        <f t="shared" si="15"/>
        <v>-54008.880000000005</v>
      </c>
      <c r="K42" s="25">
        <f t="shared" si="15"/>
        <v>-43602.76</v>
      </c>
      <c r="L42" s="25">
        <f t="shared" si="15"/>
        <v>-30761.77</v>
      </c>
      <c r="M42" s="25">
        <f t="shared" si="15"/>
        <v>-20303.67</v>
      </c>
      <c r="N42" s="25">
        <f>+N43+N46+N55+N56</f>
        <v>-587362.8500000001</v>
      </c>
    </row>
    <row r="43" spans="1:14" ht="18.75" customHeight="1">
      <c r="A43" s="17" t="s">
        <v>59</v>
      </c>
      <c r="B43" s="26">
        <f>B44+B45</f>
        <v>-67533.6</v>
      </c>
      <c r="C43" s="26">
        <f>C44+C45</f>
        <v>-56122.2</v>
      </c>
      <c r="D43" s="26">
        <f>D44+D45</f>
        <v>-48765.4</v>
      </c>
      <c r="E43" s="26">
        <f>E44+E45</f>
        <v>-4442.2</v>
      </c>
      <c r="F43" s="26">
        <f aca="true" t="shared" si="16" ref="F43:M43">F44+F45</f>
        <v>-40960.2</v>
      </c>
      <c r="G43" s="26">
        <f t="shared" si="16"/>
        <v>-78367.4</v>
      </c>
      <c r="H43" s="26">
        <f t="shared" si="16"/>
        <v>-89710.4</v>
      </c>
      <c r="I43" s="26">
        <f t="shared" si="16"/>
        <v>-42495.4</v>
      </c>
      <c r="J43" s="26">
        <f t="shared" si="16"/>
        <v>-52983.4</v>
      </c>
      <c r="K43" s="26">
        <f t="shared" si="16"/>
        <v>-42396.6</v>
      </c>
      <c r="L43" s="26">
        <f t="shared" si="16"/>
        <v>-30099.8</v>
      </c>
      <c r="M43" s="26">
        <f t="shared" si="16"/>
        <v>-19972.8</v>
      </c>
      <c r="N43" s="25">
        <f aca="true" t="shared" si="17" ref="N43:N56">SUM(B43:M43)</f>
        <v>-573849.4000000001</v>
      </c>
    </row>
    <row r="44" spans="1:25" ht="18.75" customHeight="1">
      <c r="A44" s="13" t="s">
        <v>60</v>
      </c>
      <c r="B44" s="20">
        <f>ROUND(-B9*$D$3,2)</f>
        <v>-67533.6</v>
      </c>
      <c r="C44" s="20">
        <f>ROUND(-C9*$D$3,2)</f>
        <v>-56122.2</v>
      </c>
      <c r="D44" s="20">
        <f>ROUND(-D9*$D$3,2)</f>
        <v>-48765.4</v>
      </c>
      <c r="E44" s="20">
        <f>ROUND(-E9*$D$3,2)</f>
        <v>-4442.2</v>
      </c>
      <c r="F44" s="20">
        <f aca="true" t="shared" si="18" ref="F44:M44">ROUND(-F9*$D$3,2)</f>
        <v>-40960.2</v>
      </c>
      <c r="G44" s="20">
        <f t="shared" si="18"/>
        <v>-78367.4</v>
      </c>
      <c r="H44" s="20">
        <f t="shared" si="18"/>
        <v>-89710.4</v>
      </c>
      <c r="I44" s="20">
        <f t="shared" si="18"/>
        <v>-42495.4</v>
      </c>
      <c r="J44" s="20">
        <f t="shared" si="18"/>
        <v>-52983.4</v>
      </c>
      <c r="K44" s="20">
        <f t="shared" si="18"/>
        <v>-42396.6</v>
      </c>
      <c r="L44" s="20">
        <f t="shared" si="18"/>
        <v>-30099.8</v>
      </c>
      <c r="M44" s="20">
        <f t="shared" si="18"/>
        <v>-19972.8</v>
      </c>
      <c r="N44" s="46">
        <f t="shared" si="17"/>
        <v>-573849.4000000001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-1720.9900000000002</v>
      </c>
      <c r="C46" s="26">
        <f aca="true" t="shared" si="20" ref="C46:N46">SUM(C47:C54)</f>
        <v>-1282.8</v>
      </c>
      <c r="D46" s="26">
        <f t="shared" si="20"/>
        <v>-1104.85</v>
      </c>
      <c r="E46" s="26">
        <f t="shared" si="20"/>
        <v>-230.7</v>
      </c>
      <c r="F46" s="26">
        <f t="shared" si="20"/>
        <v>-1117.82</v>
      </c>
      <c r="G46" s="26">
        <f t="shared" si="20"/>
        <v>-1444.42</v>
      </c>
      <c r="H46" s="26">
        <f t="shared" si="20"/>
        <v>-2047.05</v>
      </c>
      <c r="I46" s="26">
        <f t="shared" si="20"/>
        <v>-1340.34</v>
      </c>
      <c r="J46" s="26">
        <f t="shared" si="20"/>
        <v>-1025.48</v>
      </c>
      <c r="K46" s="26">
        <f t="shared" si="20"/>
        <v>-1206.16</v>
      </c>
      <c r="L46" s="26">
        <f t="shared" si="20"/>
        <v>-661.97</v>
      </c>
      <c r="M46" s="26">
        <f t="shared" si="20"/>
        <v>-330.87</v>
      </c>
      <c r="N46" s="26">
        <f t="shared" si="20"/>
        <v>-13513.449999999999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982890.4124691602</v>
      </c>
      <c r="C58" s="29">
        <f t="shared" si="21"/>
        <v>550827.940767</v>
      </c>
      <c r="D58" s="29">
        <f t="shared" si="21"/>
        <v>667414.8852729502</v>
      </c>
      <c r="E58" s="29">
        <f t="shared" si="21"/>
        <v>114280.06965599999</v>
      </c>
      <c r="F58" s="29">
        <f t="shared" si="21"/>
        <v>673120.7315561</v>
      </c>
      <c r="G58" s="29">
        <f t="shared" si="21"/>
        <v>826502.3816000001</v>
      </c>
      <c r="H58" s="29">
        <f t="shared" si="21"/>
        <v>863270.0585000002</v>
      </c>
      <c r="I58" s="29">
        <f t="shared" si="21"/>
        <v>783911.7451444</v>
      </c>
      <c r="J58" s="29">
        <f t="shared" si="21"/>
        <v>596419.4861480999</v>
      </c>
      <c r="K58" s="29">
        <f t="shared" si="21"/>
        <v>746353.04053552</v>
      </c>
      <c r="L58" s="29">
        <f t="shared" si="21"/>
        <v>350321.5282754299</v>
      </c>
      <c r="M58" s="29">
        <f t="shared" si="21"/>
        <v>206281.98859680002</v>
      </c>
      <c r="N58" s="29">
        <f>SUM(B58:M58)</f>
        <v>7361594.26852146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982890.41</v>
      </c>
      <c r="C61" s="36">
        <f aca="true" t="shared" si="22" ref="C61:M61">SUM(C62:C75)</f>
        <v>550827.94</v>
      </c>
      <c r="D61" s="36">
        <f t="shared" si="22"/>
        <v>667414.88</v>
      </c>
      <c r="E61" s="36">
        <f t="shared" si="22"/>
        <v>114280.07</v>
      </c>
      <c r="F61" s="36">
        <f t="shared" si="22"/>
        <v>673120.73</v>
      </c>
      <c r="G61" s="36">
        <f t="shared" si="22"/>
        <v>826502.38</v>
      </c>
      <c r="H61" s="36">
        <f t="shared" si="22"/>
        <v>863270.0499999999</v>
      </c>
      <c r="I61" s="36">
        <f t="shared" si="22"/>
        <v>783911.74</v>
      </c>
      <c r="J61" s="36">
        <f t="shared" si="22"/>
        <v>596419.49</v>
      </c>
      <c r="K61" s="36">
        <f t="shared" si="22"/>
        <v>746353.04</v>
      </c>
      <c r="L61" s="36">
        <f t="shared" si="22"/>
        <v>350321.53</v>
      </c>
      <c r="M61" s="36">
        <f t="shared" si="22"/>
        <v>206281.99</v>
      </c>
      <c r="N61" s="29">
        <f>SUM(N62:N75)</f>
        <v>7361594.25</v>
      </c>
    </row>
    <row r="62" spans="1:15" ht="18.75" customHeight="1">
      <c r="A62" s="17" t="s">
        <v>74</v>
      </c>
      <c r="B62" s="36">
        <v>190825.03</v>
      </c>
      <c r="C62" s="36">
        <v>191279.84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382104.87</v>
      </c>
      <c r="O62"/>
    </row>
    <row r="63" spans="1:15" ht="18.75" customHeight="1">
      <c r="A63" s="17" t="s">
        <v>75</v>
      </c>
      <c r="B63" s="36">
        <v>792065.38</v>
      </c>
      <c r="C63" s="36">
        <v>359548.1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1151613.48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667414.88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667414.88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114280.07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114280.07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673120.73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673120.73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826502.38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826502.38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675263.58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675263.58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188006.47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188006.47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783911.74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783911.74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596419.49</v>
      </c>
      <c r="K71" s="35">
        <v>0</v>
      </c>
      <c r="L71" s="35">
        <v>0</v>
      </c>
      <c r="M71" s="35">
        <v>0</v>
      </c>
      <c r="N71" s="29">
        <f t="shared" si="23"/>
        <v>596419.49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746353.04</v>
      </c>
      <c r="L72" s="35">
        <v>0</v>
      </c>
      <c r="M72" s="61"/>
      <c r="N72" s="26">
        <f t="shared" si="23"/>
        <v>746353.04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350321.53</v>
      </c>
      <c r="M73" s="35">
        <v>0</v>
      </c>
      <c r="N73" s="29">
        <f t="shared" si="23"/>
        <v>350321.53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206281.99</v>
      </c>
      <c r="N74" s="26">
        <f t="shared" si="23"/>
        <v>206281.99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2.3324615197919676</v>
      </c>
      <c r="C79" s="44">
        <v>2.2232498465548405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2.0386744103584036</v>
      </c>
      <c r="C80" s="44">
        <v>1.9262096161129616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1.8683611045660167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2.602055554106967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2.181534859951135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1.7298812628717908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2.034544743405184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1.9912028113514946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1.9764223005782733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2.2264255615678996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2.1284975652796785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2.5270608170730298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2.4755343449885285</v>
      </c>
      <c r="N91" s="50"/>
      <c r="Y91"/>
    </row>
    <row r="92" spans="1:13" ht="49.5" customHeight="1">
      <c r="A92" s="72" t="s">
        <v>102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2017-08-29T19:49:56Z</dcterms:modified>
  <cp:category/>
  <cp:version/>
  <cp:contentType/>
  <cp:contentStatus/>
</cp:coreProperties>
</file>