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<sst xmlns="http://schemas.openxmlformats.org/spreadsheetml/2006/main" count="105" uniqueCount="103">
  <si>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</si>
  <si>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</si>
  <si>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</si>
  <si>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</si>
  <si>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</si>
  <si>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</si>
  <si>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</si>
  <si>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</si>
  <si>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</si>
  <si>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</si>
  <si>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</si>
  <si>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</si>
  <si>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</si>
  <si>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</si>
  <si>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</si>
  <si>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</si>
  <si>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</si>
  <si>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</si>
  <si>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</si>
  <si>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</si>
  <si>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</si>
  <si>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</si>
  <si>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</si>
  <si>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</si>
  <si>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</si>
  <si>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</si>
  <si>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</si>
  <si>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</si>
  <si>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</si>
  <si>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</si>
  <si>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</si>
  <si>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</si>
  <si>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</si>
  <si>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</si>
  <si>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</si>
  <si>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</si>
  <si>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</si>
  <si>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</si>
  <si>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</si>
  <si>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</si>
  <si>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</si>
  <si>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</si>
  <si>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</si>
  <si>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</si>
  <si>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</si>
  <si>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</si>
  <si>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</si>
  <si>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</si>
  <si>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</si>
  <si>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</si>
  <si>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</si>
  <si>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</si>
  <si>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</si>
  <si>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</si>
  <si>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</si>
  <si>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</si>
  <si>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</si>
  <si>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</si>
  <si>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</si>
  <si>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</si>
  <si>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</si>
  <si>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</si>
  <si>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</si>
  <si>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</si>
  <si>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</si>
  <si>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</si>
  <si>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</si>
  <si>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</si>
  <si>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</si>
  <si>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</si>
  <si>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</si>
  <si>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</si>
  <si>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</si>
  <si>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</si>
  <si>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</si>
  <si>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</si>
  <si>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</si>
  <si>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</si>
  <si>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</si>
  <si>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</si>
  <si>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</si>
  <si>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</si>
  <si>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</si>
  <si>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</si>
  <si>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</si>
  <si>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</si>
  <si>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</si>
  <si>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</si>
  <si>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</si>
  <si>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</si>
  <si>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</si>
  <si>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</si>
  <si>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</si>
  <si>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</si>
  <si>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</si>
  <si>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</si>
  <si>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</si>
  <si>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</si>
  <si>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</si>
  <si>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</si>
  <si>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</si>
  <si>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</si>
  <si>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20/08/17 - VENCIMENTO 25/08/17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</si>
</sst>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175505</v>
      </c>
      <c r="C7" s="10">
        <f>C8+C20+C24</f>
        <v>87776</v>
      </c>
      <c r="D7" s="10">
        <f>D8+D20+D24</f>
        <v>147679</v>
      </c>
      <c r="E7" s="10">
        <f>E8+E20+E24</f>
        <v>17559</v>
      </c>
      <c r="F7" s="10">
        <f aca="true" t="shared" si="0" ref="F7:M7">F8+F20+F24</f>
        <v>125234</v>
      </c>
      <c r="G7" s="10">
        <f t="shared" si="0"/>
        <v>177698</v>
      </c>
      <c r="H7" s="10">
        <f t="shared" si="0"/>
        <v>147377</v>
      </c>
      <c r="I7" s="10">
        <f t="shared" si="0"/>
        <v>154447</v>
      </c>
      <c r="J7" s="10">
        <f t="shared" si="0"/>
        <v>105022</v>
      </c>
      <c r="K7" s="10">
        <f t="shared" si="0"/>
        <v>143209</v>
      </c>
      <c r="L7" s="10">
        <f t="shared" si="0"/>
        <v>43632</v>
      </c>
      <c r="M7" s="10">
        <f t="shared" si="0"/>
        <v>24005</v>
      </c>
      <c r="N7" s="10">
        <f>+N8+N20+N24</f>
        <v>1349143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76928</v>
      </c>
      <c r="C8" s="12">
        <f>+C9+C12+C16</f>
        <v>42150</v>
      </c>
      <c r="D8" s="12">
        <f>+D9+D12+D16</f>
        <v>71233</v>
      </c>
      <c r="E8" s="12">
        <f>+E9+E12+E16</f>
        <v>7448</v>
      </c>
      <c r="F8" s="12">
        <f aca="true" t="shared" si="1" ref="F8:M8">+F9+F12+F16</f>
        <v>56171</v>
      </c>
      <c r="G8" s="12">
        <f t="shared" si="1"/>
        <v>83585</v>
      </c>
      <c r="H8" s="12">
        <f t="shared" si="1"/>
        <v>69172</v>
      </c>
      <c r="I8" s="12">
        <f t="shared" si="1"/>
        <v>71766</v>
      </c>
      <c r="J8" s="12">
        <f t="shared" si="1"/>
        <v>51047</v>
      </c>
      <c r="K8" s="12">
        <f t="shared" si="1"/>
        <v>65874</v>
      </c>
      <c r="L8" s="12">
        <f t="shared" si="1"/>
        <v>22286</v>
      </c>
      <c r="M8" s="12">
        <f t="shared" si="1"/>
        <v>12925</v>
      </c>
      <c r="N8" s="12">
        <f>SUM(B8:M8)</f>
        <v>630585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10977</v>
      </c>
      <c r="C9" s="14">
        <v>7531</v>
      </c>
      <c r="D9" s="14">
        <v>9573</v>
      </c>
      <c r="E9" s="14">
        <v>724</v>
      </c>
      <c r="F9" s="14">
        <v>7516</v>
      </c>
      <c r="G9" s="14">
        <v>13185</v>
      </c>
      <c r="H9" s="14">
        <v>12781</v>
      </c>
      <c r="I9" s="14">
        <v>7424</v>
      </c>
      <c r="J9" s="14">
        <v>8360</v>
      </c>
      <c r="K9" s="14">
        <v>7423</v>
      </c>
      <c r="L9" s="14">
        <v>3340</v>
      </c>
      <c r="M9" s="14">
        <v>1818</v>
      </c>
      <c r="N9" s="12">
        <f aca="true" t="shared" si="2" ref="N9:N19">SUM(B9:M9)</f>
        <v>90652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10977</v>
      </c>
      <c r="C10" s="14">
        <f>+C9-C11</f>
        <v>7531</v>
      </c>
      <c r="D10" s="14">
        <f>+D9-D11</f>
        <v>9573</v>
      </c>
      <c r="E10" s="14">
        <f>+E9-E11</f>
        <v>724</v>
      </c>
      <c r="F10" s="14">
        <f aca="true" t="shared" si="3" ref="F10:M10">+F9-F11</f>
        <v>7516</v>
      </c>
      <c r="G10" s="14">
        <f t="shared" si="3"/>
        <v>13185</v>
      </c>
      <c r="H10" s="14">
        <f t="shared" si="3"/>
        <v>12781</v>
      </c>
      <c r="I10" s="14">
        <f t="shared" si="3"/>
        <v>7424</v>
      </c>
      <c r="J10" s="14">
        <f t="shared" si="3"/>
        <v>8360</v>
      </c>
      <c r="K10" s="14">
        <f t="shared" si="3"/>
        <v>7423</v>
      </c>
      <c r="L10" s="14">
        <f t="shared" si="3"/>
        <v>3340</v>
      </c>
      <c r="M10" s="14">
        <f t="shared" si="3"/>
        <v>1818</v>
      </c>
      <c r="N10" s="12">
        <f t="shared" si="2"/>
        <v>90652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60654</v>
      </c>
      <c r="C12" s="14">
        <f>C13+C14+C15</f>
        <v>32015</v>
      </c>
      <c r="D12" s="14">
        <f>D13+D14+D15</f>
        <v>57545</v>
      </c>
      <c r="E12" s="14">
        <f>E13+E14+E15</f>
        <v>6184</v>
      </c>
      <c r="F12" s="14">
        <f aca="true" t="shared" si="4" ref="F12:M12">F13+F14+F15</f>
        <v>45020</v>
      </c>
      <c r="G12" s="14">
        <f t="shared" si="4"/>
        <v>65190</v>
      </c>
      <c r="H12" s="14">
        <f t="shared" si="4"/>
        <v>52122</v>
      </c>
      <c r="I12" s="14">
        <f t="shared" si="4"/>
        <v>59233</v>
      </c>
      <c r="J12" s="14">
        <f t="shared" si="4"/>
        <v>39369</v>
      </c>
      <c r="K12" s="14">
        <f t="shared" si="4"/>
        <v>53351</v>
      </c>
      <c r="L12" s="14">
        <f t="shared" si="4"/>
        <v>17628</v>
      </c>
      <c r="M12" s="14">
        <f t="shared" si="4"/>
        <v>10510</v>
      </c>
      <c r="N12" s="12">
        <f t="shared" si="2"/>
        <v>498821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27885</v>
      </c>
      <c r="C13" s="14">
        <v>15269</v>
      </c>
      <c r="D13" s="14">
        <v>26606</v>
      </c>
      <c r="E13" s="14">
        <v>2967</v>
      </c>
      <c r="F13" s="14">
        <v>20968</v>
      </c>
      <c r="G13" s="14">
        <v>30431</v>
      </c>
      <c r="H13" s="14">
        <v>24864</v>
      </c>
      <c r="I13" s="14">
        <v>27795</v>
      </c>
      <c r="J13" s="14">
        <v>17694</v>
      </c>
      <c r="K13" s="14">
        <v>22647</v>
      </c>
      <c r="L13" s="14">
        <v>7015</v>
      </c>
      <c r="M13" s="14">
        <v>4039</v>
      </c>
      <c r="N13" s="12">
        <f t="shared" si="2"/>
        <v>228180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31868</v>
      </c>
      <c r="C14" s="14">
        <v>16065</v>
      </c>
      <c r="D14" s="14">
        <v>30204</v>
      </c>
      <c r="E14" s="14">
        <v>3105</v>
      </c>
      <c r="F14" s="14">
        <v>23209</v>
      </c>
      <c r="G14" s="14">
        <v>33171</v>
      </c>
      <c r="H14" s="14">
        <v>26294</v>
      </c>
      <c r="I14" s="14">
        <v>30801</v>
      </c>
      <c r="J14" s="14">
        <v>21021</v>
      </c>
      <c r="K14" s="14">
        <v>30025</v>
      </c>
      <c r="L14" s="14">
        <v>10346</v>
      </c>
      <c r="M14" s="14">
        <v>6338</v>
      </c>
      <c r="N14" s="12">
        <f t="shared" si="2"/>
        <v>262447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901</v>
      </c>
      <c r="C15" s="14">
        <v>681</v>
      </c>
      <c r="D15" s="14">
        <v>735</v>
      </c>
      <c r="E15" s="14">
        <v>112</v>
      </c>
      <c r="F15" s="14">
        <v>843</v>
      </c>
      <c r="G15" s="14">
        <v>1588</v>
      </c>
      <c r="H15" s="14">
        <v>964</v>
      </c>
      <c r="I15" s="14">
        <v>637</v>
      </c>
      <c r="J15" s="14">
        <v>654</v>
      </c>
      <c r="K15" s="14">
        <v>679</v>
      </c>
      <c r="L15" s="14">
        <v>267</v>
      </c>
      <c r="M15" s="14">
        <v>133</v>
      </c>
      <c r="N15" s="12">
        <f t="shared" si="2"/>
        <v>8194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5297</v>
      </c>
      <c r="C16" s="14">
        <f>C17+C18+C19</f>
        <v>2604</v>
      </c>
      <c r="D16" s="14">
        <f>D17+D18+D19</f>
        <v>4115</v>
      </c>
      <c r="E16" s="14">
        <f>E17+E18+E19</f>
        <v>540</v>
      </c>
      <c r="F16" s="14">
        <f aca="true" t="shared" si="5" ref="F16:M16">F17+F18+F19</f>
        <v>3635</v>
      </c>
      <c r="G16" s="14">
        <f t="shared" si="5"/>
        <v>5210</v>
      </c>
      <c r="H16" s="14">
        <f t="shared" si="5"/>
        <v>4269</v>
      </c>
      <c r="I16" s="14">
        <f t="shared" si="5"/>
        <v>5109</v>
      </c>
      <c r="J16" s="14">
        <f t="shared" si="5"/>
        <v>3318</v>
      </c>
      <c r="K16" s="14">
        <f t="shared" si="5"/>
        <v>5100</v>
      </c>
      <c r="L16" s="14">
        <f t="shared" si="5"/>
        <v>1318</v>
      </c>
      <c r="M16" s="14">
        <f t="shared" si="5"/>
        <v>597</v>
      </c>
      <c r="N16" s="12">
        <f t="shared" si="2"/>
        <v>41112</v>
      </c>
    </row>
    <row r="17" spans="1:25" ht="18.75" customHeight="1">
      <c r="A17" s="15" t="s">
        <v>16</v>
      </c>
      <c r="B17" s="14">
        <v>5271</v>
      </c>
      <c r="C17" s="14">
        <v>2581</v>
      </c>
      <c r="D17" s="14">
        <v>4079</v>
      </c>
      <c r="E17" s="14">
        <v>537</v>
      </c>
      <c r="F17" s="14">
        <v>3607</v>
      </c>
      <c r="G17" s="14">
        <v>5193</v>
      </c>
      <c r="H17" s="14">
        <v>4238</v>
      </c>
      <c r="I17" s="14">
        <v>5083</v>
      </c>
      <c r="J17" s="14">
        <v>3292</v>
      </c>
      <c r="K17" s="14">
        <v>5063</v>
      </c>
      <c r="L17" s="14">
        <v>1298</v>
      </c>
      <c r="M17" s="14">
        <v>590</v>
      </c>
      <c r="N17" s="12">
        <f t="shared" si="2"/>
        <v>40832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25</v>
      </c>
      <c r="C18" s="14">
        <v>21</v>
      </c>
      <c r="D18" s="14">
        <v>30</v>
      </c>
      <c r="E18" s="14">
        <v>2</v>
      </c>
      <c r="F18" s="14">
        <v>27</v>
      </c>
      <c r="G18" s="14">
        <v>17</v>
      </c>
      <c r="H18" s="14">
        <v>27</v>
      </c>
      <c r="I18" s="14">
        <v>22</v>
      </c>
      <c r="J18" s="14">
        <v>24</v>
      </c>
      <c r="K18" s="14">
        <v>37</v>
      </c>
      <c r="L18" s="14">
        <v>20</v>
      </c>
      <c r="M18" s="14">
        <v>7</v>
      </c>
      <c r="N18" s="12">
        <f t="shared" si="2"/>
        <v>259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2</v>
      </c>
      <c r="D19" s="14">
        <v>6</v>
      </c>
      <c r="E19" s="14">
        <v>1</v>
      </c>
      <c r="F19" s="14">
        <v>1</v>
      </c>
      <c r="G19" s="14">
        <v>0</v>
      </c>
      <c r="H19" s="14">
        <v>4</v>
      </c>
      <c r="I19" s="14">
        <v>4</v>
      </c>
      <c r="J19" s="14">
        <v>2</v>
      </c>
      <c r="K19" s="14">
        <v>0</v>
      </c>
      <c r="L19" s="14">
        <v>0</v>
      </c>
      <c r="M19" s="14">
        <v>0</v>
      </c>
      <c r="N19" s="12">
        <f t="shared" si="2"/>
        <v>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43961</v>
      </c>
      <c r="C20" s="18">
        <f>C21+C22+C23</f>
        <v>18225</v>
      </c>
      <c r="D20" s="18">
        <f>D21+D22+D23</f>
        <v>31470</v>
      </c>
      <c r="E20" s="18">
        <f>E21+E22+E23</f>
        <v>3925</v>
      </c>
      <c r="F20" s="18">
        <f aca="true" t="shared" si="6" ref="F20:M20">F21+F22+F23</f>
        <v>27261</v>
      </c>
      <c r="G20" s="18">
        <f t="shared" si="6"/>
        <v>36211</v>
      </c>
      <c r="H20" s="18">
        <f t="shared" si="6"/>
        <v>33740</v>
      </c>
      <c r="I20" s="18">
        <f t="shared" si="6"/>
        <v>41273</v>
      </c>
      <c r="J20" s="18">
        <f t="shared" si="6"/>
        <v>23582</v>
      </c>
      <c r="K20" s="18">
        <f t="shared" si="6"/>
        <v>43509</v>
      </c>
      <c r="L20" s="18">
        <f t="shared" si="6"/>
        <v>12086</v>
      </c>
      <c r="M20" s="18">
        <f t="shared" si="6"/>
        <v>6447</v>
      </c>
      <c r="N20" s="12">
        <f aca="true" t="shared" si="7" ref="N20:N26">SUM(B20:M20)</f>
        <v>321690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22551</v>
      </c>
      <c r="C21" s="14">
        <v>10276</v>
      </c>
      <c r="D21" s="14">
        <v>15616</v>
      </c>
      <c r="E21" s="14">
        <v>2118</v>
      </c>
      <c r="F21" s="14">
        <v>14215</v>
      </c>
      <c r="G21" s="14">
        <v>18631</v>
      </c>
      <c r="H21" s="14">
        <v>18556</v>
      </c>
      <c r="I21" s="14">
        <v>21399</v>
      </c>
      <c r="J21" s="14">
        <v>11962</v>
      </c>
      <c r="K21" s="14">
        <v>20686</v>
      </c>
      <c r="L21" s="14">
        <v>5764</v>
      </c>
      <c r="M21" s="14">
        <v>2924</v>
      </c>
      <c r="N21" s="12">
        <f t="shared" si="7"/>
        <v>164698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20973</v>
      </c>
      <c r="C22" s="14">
        <v>7721</v>
      </c>
      <c r="D22" s="14">
        <v>15582</v>
      </c>
      <c r="E22" s="14">
        <v>1761</v>
      </c>
      <c r="F22" s="14">
        <v>12712</v>
      </c>
      <c r="G22" s="14">
        <v>17038</v>
      </c>
      <c r="H22" s="14">
        <v>14832</v>
      </c>
      <c r="I22" s="14">
        <v>19567</v>
      </c>
      <c r="J22" s="14">
        <v>11378</v>
      </c>
      <c r="K22" s="14">
        <v>22440</v>
      </c>
      <c r="L22" s="14">
        <v>6174</v>
      </c>
      <c r="M22" s="14">
        <v>3457</v>
      </c>
      <c r="N22" s="12">
        <f t="shared" si="7"/>
        <v>153635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437</v>
      </c>
      <c r="C23" s="14">
        <v>228</v>
      </c>
      <c r="D23" s="14">
        <v>272</v>
      </c>
      <c r="E23" s="14">
        <v>46</v>
      </c>
      <c r="F23" s="14">
        <v>334</v>
      </c>
      <c r="G23" s="14">
        <v>542</v>
      </c>
      <c r="H23" s="14">
        <v>352</v>
      </c>
      <c r="I23" s="14">
        <v>307</v>
      </c>
      <c r="J23" s="14">
        <v>242</v>
      </c>
      <c r="K23" s="14">
        <v>383</v>
      </c>
      <c r="L23" s="14">
        <v>148</v>
      </c>
      <c r="M23" s="14">
        <v>66</v>
      </c>
      <c r="N23" s="12">
        <f t="shared" si="7"/>
        <v>3357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54616</v>
      </c>
      <c r="C24" s="14">
        <f>C25+C26</f>
        <v>27401</v>
      </c>
      <c r="D24" s="14">
        <f>D25+D26</f>
        <v>44976</v>
      </c>
      <c r="E24" s="14">
        <f>E25+E26</f>
        <v>6186</v>
      </c>
      <c r="F24" s="14">
        <f aca="true" t="shared" si="8" ref="F24:M24">F25+F26</f>
        <v>41802</v>
      </c>
      <c r="G24" s="14">
        <f t="shared" si="8"/>
        <v>57902</v>
      </c>
      <c r="H24" s="14">
        <f t="shared" si="8"/>
        <v>44465</v>
      </c>
      <c r="I24" s="14">
        <f t="shared" si="8"/>
        <v>41408</v>
      </c>
      <c r="J24" s="14">
        <f t="shared" si="8"/>
        <v>30393</v>
      </c>
      <c r="K24" s="14">
        <f t="shared" si="8"/>
        <v>33826</v>
      </c>
      <c r="L24" s="14">
        <f t="shared" si="8"/>
        <v>9260</v>
      </c>
      <c r="M24" s="14">
        <f t="shared" si="8"/>
        <v>4633</v>
      </c>
      <c r="N24" s="12">
        <f t="shared" si="7"/>
        <v>396868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27324</v>
      </c>
      <c r="C25" s="14">
        <v>15616</v>
      </c>
      <c r="D25" s="14">
        <v>25427</v>
      </c>
      <c r="E25" s="14">
        <v>3777</v>
      </c>
      <c r="F25" s="14">
        <v>24096</v>
      </c>
      <c r="G25" s="14">
        <v>34475</v>
      </c>
      <c r="H25" s="14">
        <v>26944</v>
      </c>
      <c r="I25" s="14">
        <v>20862</v>
      </c>
      <c r="J25" s="14">
        <v>17649</v>
      </c>
      <c r="K25" s="14">
        <v>17782</v>
      </c>
      <c r="L25" s="14">
        <v>4759</v>
      </c>
      <c r="M25" s="14">
        <v>2281</v>
      </c>
      <c r="N25" s="12">
        <f t="shared" si="7"/>
        <v>220992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27292</v>
      </c>
      <c r="C26" s="14">
        <v>11785</v>
      </c>
      <c r="D26" s="14">
        <v>19549</v>
      </c>
      <c r="E26" s="14">
        <v>2409</v>
      </c>
      <c r="F26" s="14">
        <v>17706</v>
      </c>
      <c r="G26" s="14">
        <v>23427</v>
      </c>
      <c r="H26" s="14">
        <v>17521</v>
      </c>
      <c r="I26" s="14">
        <v>20546</v>
      </c>
      <c r="J26" s="14">
        <v>12744</v>
      </c>
      <c r="K26" s="14">
        <v>16044</v>
      </c>
      <c r="L26" s="14">
        <v>4501</v>
      </c>
      <c r="M26" s="14">
        <v>2352</v>
      </c>
      <c r="N26" s="12">
        <f t="shared" si="7"/>
        <v>175876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369348.7617573001</v>
      </c>
      <c r="C36" s="61">
        <f aca="true" t="shared" si="11" ref="C36:M36">C37+C38+C39+C40</f>
        <v>179009.286768</v>
      </c>
      <c r="D36" s="61">
        <f t="shared" si="11"/>
        <v>287422.75673395</v>
      </c>
      <c r="E36" s="61">
        <f t="shared" si="11"/>
        <v>46087.53918559999</v>
      </c>
      <c r="F36" s="61">
        <f t="shared" si="11"/>
        <v>274538.09268969996</v>
      </c>
      <c r="G36" s="61">
        <f t="shared" si="11"/>
        <v>309155.67039999994</v>
      </c>
      <c r="H36" s="61">
        <f t="shared" si="11"/>
        <v>300407.5099</v>
      </c>
      <c r="I36" s="61">
        <f t="shared" si="11"/>
        <v>310913.02657459996</v>
      </c>
      <c r="J36" s="61">
        <f t="shared" si="11"/>
        <v>238679.0924546</v>
      </c>
      <c r="K36" s="61">
        <f t="shared" si="11"/>
        <v>310469.96867984004</v>
      </c>
      <c r="L36" s="61">
        <f t="shared" si="11"/>
        <v>111164.08655375999</v>
      </c>
      <c r="M36" s="61">
        <f t="shared" si="11"/>
        <v>59955.663832800004</v>
      </c>
      <c r="N36" s="61">
        <f>N37+N38+N39+N40</f>
        <v>2797151.4555301494</v>
      </c>
    </row>
    <row r="37" spans="1:14" ht="18.75" customHeight="1">
      <c r="A37" s="58" t="s">
        <v>55</v>
      </c>
      <c r="B37" s="55">
        <f aca="true" t="shared" si="12" ref="B37:M37">B29*B7</f>
        <v>366612.39450000005</v>
      </c>
      <c r="C37" s="55">
        <f t="shared" si="12"/>
        <v>177131.968</v>
      </c>
      <c r="D37" s="55">
        <f t="shared" si="12"/>
        <v>275893.9078</v>
      </c>
      <c r="E37" s="55">
        <f t="shared" si="12"/>
        <v>45551.557799999995</v>
      </c>
      <c r="F37" s="55">
        <f t="shared" si="12"/>
        <v>273172.92419999995</v>
      </c>
      <c r="G37" s="55">
        <f t="shared" si="12"/>
        <v>307399.77019999997</v>
      </c>
      <c r="H37" s="55">
        <f t="shared" si="12"/>
        <v>298335.2611</v>
      </c>
      <c r="I37" s="55">
        <f t="shared" si="12"/>
        <v>305187.272</v>
      </c>
      <c r="J37" s="55">
        <f t="shared" si="12"/>
        <v>233726.46099999998</v>
      </c>
      <c r="K37" s="55">
        <f t="shared" si="12"/>
        <v>304705.7893</v>
      </c>
      <c r="L37" s="55">
        <f t="shared" si="12"/>
        <v>110214.43199999999</v>
      </c>
      <c r="M37" s="55">
        <f t="shared" si="12"/>
        <v>59412.375</v>
      </c>
      <c r="N37" s="57">
        <f>SUM(B37:M37)</f>
        <v>2757344.1128999996</v>
      </c>
    </row>
    <row r="38" spans="1:14" ht="18.75" customHeight="1">
      <c r="A38" s="58" t="s">
        <v>56</v>
      </c>
      <c r="B38" s="55">
        <f aca="true" t="shared" si="13" ref="B38:M38">B30*B7</f>
        <v>-1087.1727427</v>
      </c>
      <c r="C38" s="55">
        <f t="shared" si="13"/>
        <v>-515.201232</v>
      </c>
      <c r="D38" s="55">
        <f t="shared" si="13"/>
        <v>-819.61106605</v>
      </c>
      <c r="E38" s="55">
        <f t="shared" si="13"/>
        <v>-110.2986144</v>
      </c>
      <c r="F38" s="55">
        <f t="shared" si="13"/>
        <v>-796.2315103000001</v>
      </c>
      <c r="G38" s="55">
        <f t="shared" si="13"/>
        <v>-906.2598</v>
      </c>
      <c r="H38" s="55">
        <f t="shared" si="13"/>
        <v>-825.3112</v>
      </c>
      <c r="I38" s="55">
        <f t="shared" si="13"/>
        <v>-878.5254254</v>
      </c>
      <c r="J38" s="55">
        <f t="shared" si="13"/>
        <v>-668.5385454</v>
      </c>
      <c r="K38" s="55">
        <f t="shared" si="13"/>
        <v>-895.09062016</v>
      </c>
      <c r="L38" s="55">
        <f t="shared" si="13"/>
        <v>-321.50544623999997</v>
      </c>
      <c r="M38" s="55">
        <f t="shared" si="13"/>
        <v>-175.7511672</v>
      </c>
      <c r="N38" s="25">
        <f>SUM(B38:M38)</f>
        <v>-7999.497369850001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566.46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0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-41712.6</v>
      </c>
      <c r="C42" s="25">
        <f aca="true" t="shared" si="15" ref="C42:M42">+C43+C46+C54+C55</f>
        <v>-28617.8</v>
      </c>
      <c r="D42" s="25">
        <f t="shared" si="15"/>
        <v>-36377.4</v>
      </c>
      <c r="E42" s="25">
        <f t="shared" si="15"/>
        <v>-2751.2</v>
      </c>
      <c r="F42" s="25">
        <f t="shared" si="15"/>
        <v>-28560.8</v>
      </c>
      <c r="G42" s="25">
        <f t="shared" si="15"/>
        <v>-50103</v>
      </c>
      <c r="H42" s="25">
        <f t="shared" si="15"/>
        <v>-49067.8</v>
      </c>
      <c r="I42" s="25">
        <f t="shared" si="15"/>
        <v>-28211.2</v>
      </c>
      <c r="J42" s="25">
        <f t="shared" si="15"/>
        <v>-31768</v>
      </c>
      <c r="K42" s="25">
        <f t="shared" si="15"/>
        <v>-28207.4</v>
      </c>
      <c r="L42" s="25">
        <f t="shared" si="15"/>
        <v>-12692</v>
      </c>
      <c r="M42" s="25">
        <f t="shared" si="15"/>
        <v>-6908.4</v>
      </c>
      <c r="N42" s="25">
        <f>+N43+N46+N54+N55</f>
        <v>-344977.60000000003</v>
      </c>
    </row>
    <row r="43" spans="1:14" ht="18.75" customHeight="1">
      <c r="A43" s="17" t="s">
        <v>60</v>
      </c>
      <c r="B43" s="26">
        <f>B44+B45</f>
        <v>-41712.6</v>
      </c>
      <c r="C43" s="26">
        <f>C44+C45</f>
        <v>-28617.8</v>
      </c>
      <c r="D43" s="26">
        <f>D44+D45</f>
        <v>-36377.4</v>
      </c>
      <c r="E43" s="26">
        <f>E44+E45</f>
        <v>-2751.2</v>
      </c>
      <c r="F43" s="26">
        <f aca="true" t="shared" si="16" ref="F43:M43">F44+F45</f>
        <v>-28560.8</v>
      </c>
      <c r="G43" s="26">
        <f t="shared" si="16"/>
        <v>-50103</v>
      </c>
      <c r="H43" s="26">
        <f t="shared" si="16"/>
        <v>-48567.8</v>
      </c>
      <c r="I43" s="26">
        <f t="shared" si="16"/>
        <v>-28211.2</v>
      </c>
      <c r="J43" s="26">
        <f t="shared" si="16"/>
        <v>-31768</v>
      </c>
      <c r="K43" s="26">
        <f t="shared" si="16"/>
        <v>-28207.4</v>
      </c>
      <c r="L43" s="26">
        <f t="shared" si="16"/>
        <v>-12692</v>
      </c>
      <c r="M43" s="26">
        <f t="shared" si="16"/>
        <v>-6908.4</v>
      </c>
      <c r="N43" s="25">
        <f aca="true" t="shared" si="17" ref="N43:N55">SUM(B43:M43)</f>
        <v>-344477.60000000003</v>
      </c>
    </row>
    <row r="44" spans="1:25" ht="18.75" customHeight="1">
      <c r="A44" s="13" t="s">
        <v>61</v>
      </c>
      <c r="B44" s="20">
        <f>ROUND(-B9*$D$3,2)</f>
        <v>-41712.6</v>
      </c>
      <c r="C44" s="20">
        <f>ROUND(-C9*$D$3,2)</f>
        <v>-28617.8</v>
      </c>
      <c r="D44" s="20">
        <f>ROUND(-D9*$D$3,2)</f>
        <v>-36377.4</v>
      </c>
      <c r="E44" s="20">
        <f>ROUND(-E9*$D$3,2)</f>
        <v>-2751.2</v>
      </c>
      <c r="F44" s="20">
        <f aca="true" t="shared" si="18" ref="F44:M44">ROUND(-F9*$D$3,2)</f>
        <v>-28560.8</v>
      </c>
      <c r="G44" s="20">
        <f t="shared" si="18"/>
        <v>-50103</v>
      </c>
      <c r="H44" s="20">
        <f t="shared" si="18"/>
        <v>-48567.8</v>
      </c>
      <c r="I44" s="20">
        <f t="shared" si="18"/>
        <v>-28211.2</v>
      </c>
      <c r="J44" s="20">
        <f t="shared" si="18"/>
        <v>-31768</v>
      </c>
      <c r="K44" s="20">
        <f t="shared" si="18"/>
        <v>-28207.4</v>
      </c>
      <c r="L44" s="20">
        <f t="shared" si="18"/>
        <v>-12692</v>
      </c>
      <c r="M44" s="20">
        <f t="shared" si="18"/>
        <v>-6908.4</v>
      </c>
      <c r="N44" s="47">
        <f t="shared" si="17"/>
        <v>-344477.60000000003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327636.16175730014</v>
      </c>
      <c r="C57" s="29">
        <f t="shared" si="21"/>
        <v>150391.486768</v>
      </c>
      <c r="D57" s="29">
        <f t="shared" si="21"/>
        <v>251045.35673395</v>
      </c>
      <c r="E57" s="29">
        <f t="shared" si="21"/>
        <v>43336.339185599994</v>
      </c>
      <c r="F57" s="29">
        <f t="shared" si="21"/>
        <v>245977.29268969997</v>
      </c>
      <c r="G57" s="29">
        <f t="shared" si="21"/>
        <v>259052.67039999994</v>
      </c>
      <c r="H57" s="29">
        <f t="shared" si="21"/>
        <v>251339.70990000002</v>
      </c>
      <c r="I57" s="29">
        <f t="shared" si="21"/>
        <v>282701.82657459995</v>
      </c>
      <c r="J57" s="29">
        <f t="shared" si="21"/>
        <v>206911.0924546</v>
      </c>
      <c r="K57" s="29">
        <f t="shared" si="21"/>
        <v>282262.56867984</v>
      </c>
      <c r="L57" s="29">
        <f t="shared" si="21"/>
        <v>98472.08655375999</v>
      </c>
      <c r="M57" s="29">
        <f t="shared" si="21"/>
        <v>53047.2638328</v>
      </c>
      <c r="N57" s="29">
        <f>SUM(B57:M57)</f>
        <v>2452173.85553015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327636.16</v>
      </c>
      <c r="C60" s="36">
        <f aca="true" t="shared" si="22" ref="C60:M60">SUM(C61:C74)</f>
        <v>150391.47999999998</v>
      </c>
      <c r="D60" s="36">
        <f t="shared" si="22"/>
        <v>251045.36</v>
      </c>
      <c r="E60" s="36">
        <f t="shared" si="22"/>
        <v>43336.34</v>
      </c>
      <c r="F60" s="36">
        <f t="shared" si="22"/>
        <v>245977.29</v>
      </c>
      <c r="G60" s="36">
        <f t="shared" si="22"/>
        <v>259052.67</v>
      </c>
      <c r="H60" s="36">
        <f t="shared" si="22"/>
        <v>251339.71</v>
      </c>
      <c r="I60" s="36">
        <f t="shared" si="22"/>
        <v>282701.82</v>
      </c>
      <c r="J60" s="36">
        <f t="shared" si="22"/>
        <v>206911.09</v>
      </c>
      <c r="K60" s="36">
        <f t="shared" si="22"/>
        <v>282262.57</v>
      </c>
      <c r="L60" s="36">
        <f t="shared" si="22"/>
        <v>98472.08</v>
      </c>
      <c r="M60" s="36">
        <f t="shared" si="22"/>
        <v>53047.27</v>
      </c>
      <c r="N60" s="29">
        <f>SUM(N61:N74)</f>
        <v>2452173.8400000003</v>
      </c>
    </row>
    <row r="61" spans="1:15" ht="18.75" customHeight="1">
      <c r="A61" s="17" t="s">
        <v>75</v>
      </c>
      <c r="B61" s="36">
        <v>61115.36</v>
      </c>
      <c r="C61" s="36">
        <v>56082.45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117197.81</v>
      </c>
      <c r="O61"/>
    </row>
    <row r="62" spans="1:15" ht="18.75" customHeight="1">
      <c r="A62" s="17" t="s">
        <v>76</v>
      </c>
      <c r="B62" s="36">
        <v>266520.8</v>
      </c>
      <c r="C62" s="36">
        <v>94309.03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360829.82999999996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251045.36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251045.36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43336.34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43336.34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245977.29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245977.29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259052.67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259052.67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202768.25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202768.25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48571.46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48571.46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282701.82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282701.82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206911.09</v>
      </c>
      <c r="K70" s="35">
        <v>0</v>
      </c>
      <c r="L70" s="35">
        <v>0</v>
      </c>
      <c r="M70" s="35">
        <v>0</v>
      </c>
      <c r="N70" s="29">
        <f t="shared" si="23"/>
        <v>206911.09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282262.57</v>
      </c>
      <c r="L71" s="35">
        <v>0</v>
      </c>
      <c r="M71" s="62"/>
      <c r="N71" s="26">
        <f t="shared" si="23"/>
        <v>282262.57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98472.08</v>
      </c>
      <c r="M72" s="35">
        <v>0</v>
      </c>
      <c r="N72" s="29">
        <f t="shared" si="23"/>
        <v>98472.08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53047.27</v>
      </c>
      <c r="N73" s="26">
        <f t="shared" si="23"/>
        <v>53047.27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2.362872525351767</v>
      </c>
      <c r="C78" s="45">
        <v>2.210353952497952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2.0505475994177114</v>
      </c>
      <c r="C79" s="45">
        <v>1.9482320588286668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1.8772858479130412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2.6247245962526335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2.1922009413553822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1.7397813728910845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2.0461214021076546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2.0072536396384146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1.9868003041470534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2.239307216150902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2.139620685011696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2.5477650933663365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2.49763231963341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2017-08-24T18:28:55Z</dcterms:modified>
  <cp:category/>
  <cp:version/>
  <cp:contentType/>
  <cp:contentStatus/>
</cp:coreProperties>
</file>