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<sst xmlns="http://schemas.openxmlformats.org/spreadsheetml/2006/main" count="106" uniqueCount="104">
  <si>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</si>
  <si>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</si>
  <si>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</si>
  <si>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</si>
  <si>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</si>
  <si>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</si>
  <si>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</si>
  <si>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</si>
  <si>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</si>
  <si>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</si>
  <si>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</si>
  <si>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</si>
  <si>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</si>
  <si>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</si>
  <si>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</si>
  <si>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</si>
  <si>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</si>
  <si>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</si>
  <si>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</si>
  <si>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</si>
  <si>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</si>
  <si>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</si>
  <si>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</si>
  <si>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</si>
  <si>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</si>
  <si>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</si>
  <si>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</si>
  <si>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</si>
  <si>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</si>
  <si>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</si>
  <si>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</si>
  <si>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</si>
  <si>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</si>
  <si>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</si>
  <si>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</si>
  <si>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</si>
  <si>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</si>
  <si>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</si>
  <si>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</si>
  <si>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</si>
  <si>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</si>
  <si>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</si>
  <si>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</si>
  <si>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</si>
  <si>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</si>
  <si>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</si>
  <si>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</si>
  <si>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</si>
  <si>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</si>
  <si>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</si>
  <si>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</si>
  <si>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</si>
  <si>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</si>
  <si>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</si>
  <si>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</si>
  <si>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</si>
  <si>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</si>
  <si>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</si>
  <si>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</si>
  <si>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</si>
  <si>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</si>
  <si>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</si>
  <si>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</si>
  <si>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</si>
  <si>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</si>
  <si>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</si>
  <si>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</si>
  <si>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</si>
  <si>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</si>
  <si>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</si>
  <si>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</si>
  <si>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</si>
  <si>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</si>
  <si>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</si>
  <si>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</si>
  <si>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</si>
  <si>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</si>
  <si>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</si>
  <si>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</si>
  <si>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</si>
  <si>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</si>
  <si>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</si>
  <si>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</si>
  <si>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</si>
  <si>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</si>
  <si>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</si>
  <si>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</si>
  <si>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</si>
  <si>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</si>
  <si>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</si>
  <si>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</si>
  <si>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</si>
  <si>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</si>
  <si>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</si>
  <si>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</si>
  <si>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</si>
  <si>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</si>
  <si>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</si>
  <si>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</si>
  <si>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</si>
  <si>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08/08/17 - VENCIMENTO 15/08/17</t>
  </si>
  <si>
    <t>5.2.8. Ajuste de Remuneração Previsto Contratualmente (1)</t>
  </si>
  <si>
    <t>Nota: (1) Ajuste de remuneração previsto contratualmente, período de 26/06 a 24/07/17, parcela 08/20.
             (2) Tarifa de remuneração de cada empresa considerando o  reequilibrio interno estabelecido e informado pelo consórcio. Não consideram os acertos financeiros previstos no item 7.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</si>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</sst>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528505</v>
      </c>
      <c r="C7" s="10">
        <f>C8+C20+C24</f>
        <v>324508</v>
      </c>
      <c r="D7" s="10">
        <f>D8+D20+D24</f>
        <v>391580</v>
      </c>
      <c r="E7" s="10">
        <f>E8+E20+E24</f>
        <v>58786</v>
      </c>
      <c r="F7" s="10">
        <f aca="true" t="shared" si="0" ref="F7:M7">F8+F20+F24</f>
        <v>342851</v>
      </c>
      <c r="G7" s="10">
        <f t="shared" si="0"/>
        <v>539321</v>
      </c>
      <c r="H7" s="10">
        <f t="shared" si="0"/>
        <v>493204</v>
      </c>
      <c r="I7" s="10">
        <f t="shared" si="0"/>
        <v>436771</v>
      </c>
      <c r="J7" s="10">
        <f t="shared" si="0"/>
        <v>314111</v>
      </c>
      <c r="K7" s="10">
        <f t="shared" si="0"/>
        <v>377236</v>
      </c>
      <c r="L7" s="10">
        <f t="shared" si="0"/>
        <v>156534</v>
      </c>
      <c r="M7" s="10">
        <f t="shared" si="0"/>
        <v>94299</v>
      </c>
      <c r="N7" s="10">
        <f>+N8+N20+N24</f>
        <v>4057706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223405</v>
      </c>
      <c r="C8" s="12">
        <f>+C9+C12+C16</f>
        <v>150744</v>
      </c>
      <c r="D8" s="12">
        <f>+D9+D12+D16</f>
        <v>193613</v>
      </c>
      <c r="E8" s="12">
        <f>+E9+E12+E16</f>
        <v>26381</v>
      </c>
      <c r="F8" s="12">
        <f aca="true" t="shared" si="1" ref="F8:M8">+F9+F12+F16</f>
        <v>155833</v>
      </c>
      <c r="G8" s="12">
        <f t="shared" si="1"/>
        <v>251868</v>
      </c>
      <c r="H8" s="12">
        <f t="shared" si="1"/>
        <v>224463</v>
      </c>
      <c r="I8" s="12">
        <f t="shared" si="1"/>
        <v>203633</v>
      </c>
      <c r="J8" s="12">
        <f t="shared" si="1"/>
        <v>146943</v>
      </c>
      <c r="K8" s="12">
        <f t="shared" si="1"/>
        <v>165340</v>
      </c>
      <c r="L8" s="12">
        <f t="shared" si="1"/>
        <v>78728</v>
      </c>
      <c r="M8" s="12">
        <f t="shared" si="1"/>
        <v>48890</v>
      </c>
      <c r="N8" s="12">
        <f>SUM(B8:M8)</f>
        <v>1869841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20186</v>
      </c>
      <c r="C9" s="14">
        <v>17071</v>
      </c>
      <c r="D9" s="14">
        <v>14666</v>
      </c>
      <c r="E9" s="14">
        <v>1788</v>
      </c>
      <c r="F9" s="14">
        <v>12524</v>
      </c>
      <c r="G9" s="14">
        <v>22642</v>
      </c>
      <c r="H9" s="14">
        <v>26834</v>
      </c>
      <c r="I9" s="14">
        <v>12621</v>
      </c>
      <c r="J9" s="14">
        <v>16477</v>
      </c>
      <c r="K9" s="14">
        <v>12792</v>
      </c>
      <c r="L9" s="14">
        <v>9023</v>
      </c>
      <c r="M9" s="14">
        <v>5808</v>
      </c>
      <c r="N9" s="12">
        <f aca="true" t="shared" si="2" ref="N9:N19">SUM(B9:M9)</f>
        <v>172432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20186</v>
      </c>
      <c r="C10" s="14">
        <f>+C9-C11</f>
        <v>17071</v>
      </c>
      <c r="D10" s="14">
        <f>+D9-D11</f>
        <v>14666</v>
      </c>
      <c r="E10" s="14">
        <f>+E9-E11</f>
        <v>1788</v>
      </c>
      <c r="F10" s="14">
        <f aca="true" t="shared" si="3" ref="F10:M10">+F9-F11</f>
        <v>12524</v>
      </c>
      <c r="G10" s="14">
        <f t="shared" si="3"/>
        <v>22642</v>
      </c>
      <c r="H10" s="14">
        <f t="shared" si="3"/>
        <v>26834</v>
      </c>
      <c r="I10" s="14">
        <f t="shared" si="3"/>
        <v>12621</v>
      </c>
      <c r="J10" s="14">
        <f t="shared" si="3"/>
        <v>16477</v>
      </c>
      <c r="K10" s="14">
        <f t="shared" si="3"/>
        <v>12792</v>
      </c>
      <c r="L10" s="14">
        <f t="shared" si="3"/>
        <v>9023</v>
      </c>
      <c r="M10" s="14">
        <f t="shared" si="3"/>
        <v>5808</v>
      </c>
      <c r="N10" s="12">
        <f t="shared" si="2"/>
        <v>172432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190329</v>
      </c>
      <c r="C12" s="14">
        <f>C13+C14+C15</f>
        <v>125636</v>
      </c>
      <c r="D12" s="14">
        <f>D13+D14+D15</f>
        <v>169070</v>
      </c>
      <c r="E12" s="14">
        <f>E13+E14+E15</f>
        <v>23229</v>
      </c>
      <c r="F12" s="14">
        <f aca="true" t="shared" si="4" ref="F12:M12">F13+F14+F15</f>
        <v>134494</v>
      </c>
      <c r="G12" s="14">
        <f t="shared" si="4"/>
        <v>214244</v>
      </c>
      <c r="H12" s="14">
        <f t="shared" si="4"/>
        <v>185390</v>
      </c>
      <c r="I12" s="14">
        <f t="shared" si="4"/>
        <v>178587</v>
      </c>
      <c r="J12" s="14">
        <f t="shared" si="4"/>
        <v>122325</v>
      </c>
      <c r="K12" s="14">
        <f t="shared" si="4"/>
        <v>141706</v>
      </c>
      <c r="L12" s="14">
        <f t="shared" si="4"/>
        <v>65617</v>
      </c>
      <c r="M12" s="14">
        <f t="shared" si="4"/>
        <v>40912</v>
      </c>
      <c r="N12" s="12">
        <f t="shared" si="2"/>
        <v>1591539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90039</v>
      </c>
      <c r="C13" s="14">
        <v>60227</v>
      </c>
      <c r="D13" s="14">
        <v>78344</v>
      </c>
      <c r="E13" s="14">
        <v>11114</v>
      </c>
      <c r="F13" s="14">
        <v>62378</v>
      </c>
      <c r="G13" s="14">
        <v>100566</v>
      </c>
      <c r="H13" s="14">
        <v>92295</v>
      </c>
      <c r="I13" s="14">
        <v>87488</v>
      </c>
      <c r="J13" s="14">
        <v>57456</v>
      </c>
      <c r="K13" s="14">
        <v>66546</v>
      </c>
      <c r="L13" s="14">
        <v>30104</v>
      </c>
      <c r="M13" s="14">
        <v>18423</v>
      </c>
      <c r="N13" s="12">
        <f t="shared" si="2"/>
        <v>754980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95650</v>
      </c>
      <c r="C14" s="14">
        <v>60678</v>
      </c>
      <c r="D14" s="14">
        <v>87510</v>
      </c>
      <c r="E14" s="14">
        <v>11342</v>
      </c>
      <c r="F14" s="14">
        <v>68254</v>
      </c>
      <c r="G14" s="14">
        <v>105003</v>
      </c>
      <c r="H14" s="14">
        <v>87254</v>
      </c>
      <c r="I14" s="14">
        <v>88164</v>
      </c>
      <c r="J14" s="14">
        <v>61356</v>
      </c>
      <c r="K14" s="14">
        <v>71901</v>
      </c>
      <c r="L14" s="14">
        <v>33547</v>
      </c>
      <c r="M14" s="14">
        <v>21605</v>
      </c>
      <c r="N14" s="12">
        <f t="shared" si="2"/>
        <v>792264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4640</v>
      </c>
      <c r="C15" s="14">
        <v>4731</v>
      </c>
      <c r="D15" s="14">
        <v>3216</v>
      </c>
      <c r="E15" s="14">
        <v>773</v>
      </c>
      <c r="F15" s="14">
        <v>3862</v>
      </c>
      <c r="G15" s="14">
        <v>8675</v>
      </c>
      <c r="H15" s="14">
        <v>5841</v>
      </c>
      <c r="I15" s="14">
        <v>2935</v>
      </c>
      <c r="J15" s="14">
        <v>3513</v>
      </c>
      <c r="K15" s="14">
        <v>3259</v>
      </c>
      <c r="L15" s="14">
        <v>1966</v>
      </c>
      <c r="M15" s="14">
        <v>884</v>
      </c>
      <c r="N15" s="12">
        <f t="shared" si="2"/>
        <v>44295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12890</v>
      </c>
      <c r="C16" s="14">
        <f>C17+C18+C19</f>
        <v>8037</v>
      </c>
      <c r="D16" s="14">
        <f>D17+D18+D19</f>
        <v>9877</v>
      </c>
      <c r="E16" s="14">
        <f>E17+E18+E19</f>
        <v>1364</v>
      </c>
      <c r="F16" s="14">
        <f aca="true" t="shared" si="5" ref="F16:M16">F17+F18+F19</f>
        <v>8815</v>
      </c>
      <c r="G16" s="14">
        <f t="shared" si="5"/>
        <v>14982</v>
      </c>
      <c r="H16" s="14">
        <f t="shared" si="5"/>
        <v>12239</v>
      </c>
      <c r="I16" s="14">
        <f t="shared" si="5"/>
        <v>12425</v>
      </c>
      <c r="J16" s="14">
        <f t="shared" si="5"/>
        <v>8141</v>
      </c>
      <c r="K16" s="14">
        <f t="shared" si="5"/>
        <v>10842</v>
      </c>
      <c r="L16" s="14">
        <f t="shared" si="5"/>
        <v>4088</v>
      </c>
      <c r="M16" s="14">
        <f t="shared" si="5"/>
        <v>2170</v>
      </c>
      <c r="N16" s="12">
        <f t="shared" si="2"/>
        <v>105870</v>
      </c>
    </row>
    <row r="17" spans="1:25" ht="18.75" customHeight="1">
      <c r="A17" s="15" t="s">
        <v>16</v>
      </c>
      <c r="B17" s="14">
        <v>12747</v>
      </c>
      <c r="C17" s="14">
        <v>7941</v>
      </c>
      <c r="D17" s="14">
        <v>9776</v>
      </c>
      <c r="E17" s="14">
        <v>1341</v>
      </c>
      <c r="F17" s="14">
        <v>8726</v>
      </c>
      <c r="G17" s="14">
        <v>14813</v>
      </c>
      <c r="H17" s="14">
        <v>12116</v>
      </c>
      <c r="I17" s="14">
        <v>12333</v>
      </c>
      <c r="J17" s="14">
        <v>8043</v>
      </c>
      <c r="K17" s="14">
        <v>10703</v>
      </c>
      <c r="L17" s="14">
        <v>4039</v>
      </c>
      <c r="M17" s="14">
        <v>2140</v>
      </c>
      <c r="N17" s="12">
        <f t="shared" si="2"/>
        <v>104718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141</v>
      </c>
      <c r="C18" s="14">
        <v>94</v>
      </c>
      <c r="D18" s="14">
        <v>97</v>
      </c>
      <c r="E18" s="14">
        <v>23</v>
      </c>
      <c r="F18" s="14">
        <v>83</v>
      </c>
      <c r="G18" s="14">
        <v>164</v>
      </c>
      <c r="H18" s="14">
        <v>122</v>
      </c>
      <c r="I18" s="14">
        <v>87</v>
      </c>
      <c r="J18" s="14">
        <v>95</v>
      </c>
      <c r="K18" s="14">
        <v>134</v>
      </c>
      <c r="L18" s="14">
        <v>44</v>
      </c>
      <c r="M18" s="14">
        <v>28</v>
      </c>
      <c r="N18" s="12">
        <f t="shared" si="2"/>
        <v>1112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2</v>
      </c>
      <c r="D19" s="14">
        <v>4</v>
      </c>
      <c r="E19" s="14">
        <v>0</v>
      </c>
      <c r="F19" s="14">
        <v>6</v>
      </c>
      <c r="G19" s="14">
        <v>5</v>
      </c>
      <c r="H19" s="14">
        <v>1</v>
      </c>
      <c r="I19" s="14">
        <v>5</v>
      </c>
      <c r="J19" s="14">
        <v>3</v>
      </c>
      <c r="K19" s="14">
        <v>5</v>
      </c>
      <c r="L19" s="14">
        <v>5</v>
      </c>
      <c r="M19" s="14">
        <v>2</v>
      </c>
      <c r="N19" s="12">
        <f t="shared" si="2"/>
        <v>40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140413</v>
      </c>
      <c r="C20" s="18">
        <f>C21+C22+C23</f>
        <v>72506</v>
      </c>
      <c r="D20" s="18">
        <f>D21+D22+D23</f>
        <v>81077</v>
      </c>
      <c r="E20" s="18">
        <f>E21+E22+E23</f>
        <v>12025</v>
      </c>
      <c r="F20" s="18">
        <f aca="true" t="shared" si="6" ref="F20:M20">F21+F22+F23</f>
        <v>72604</v>
      </c>
      <c r="G20" s="18">
        <f t="shared" si="6"/>
        <v>113684</v>
      </c>
      <c r="H20" s="18">
        <f t="shared" si="6"/>
        <v>121088</v>
      </c>
      <c r="I20" s="18">
        <f t="shared" si="6"/>
        <v>112490</v>
      </c>
      <c r="J20" s="18">
        <f t="shared" si="6"/>
        <v>74493</v>
      </c>
      <c r="K20" s="18">
        <f t="shared" si="6"/>
        <v>112236</v>
      </c>
      <c r="L20" s="18">
        <f t="shared" si="6"/>
        <v>43442</v>
      </c>
      <c r="M20" s="18">
        <f t="shared" si="6"/>
        <v>25006</v>
      </c>
      <c r="N20" s="12">
        <f aca="true" t="shared" si="7" ref="N20:N26">SUM(B20:M20)</f>
        <v>981064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71236</v>
      </c>
      <c r="C21" s="14">
        <v>39122</v>
      </c>
      <c r="D21" s="14">
        <v>40987</v>
      </c>
      <c r="E21" s="14">
        <v>6452</v>
      </c>
      <c r="F21" s="14">
        <v>37353</v>
      </c>
      <c r="G21" s="14">
        <v>58695</v>
      </c>
      <c r="H21" s="14">
        <v>66856</v>
      </c>
      <c r="I21" s="14">
        <v>60323</v>
      </c>
      <c r="J21" s="14">
        <v>38551</v>
      </c>
      <c r="K21" s="14">
        <v>57473</v>
      </c>
      <c r="L21" s="14">
        <v>22182</v>
      </c>
      <c r="M21" s="14">
        <v>12492</v>
      </c>
      <c r="N21" s="12">
        <f t="shared" si="7"/>
        <v>511722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66847</v>
      </c>
      <c r="C22" s="14">
        <v>31690</v>
      </c>
      <c r="D22" s="14">
        <v>38898</v>
      </c>
      <c r="E22" s="14">
        <v>5281</v>
      </c>
      <c r="F22" s="14">
        <v>33798</v>
      </c>
      <c r="G22" s="14">
        <v>52038</v>
      </c>
      <c r="H22" s="14">
        <v>52083</v>
      </c>
      <c r="I22" s="14">
        <v>50602</v>
      </c>
      <c r="J22" s="14">
        <v>34501</v>
      </c>
      <c r="K22" s="14">
        <v>53015</v>
      </c>
      <c r="L22" s="14">
        <v>20429</v>
      </c>
      <c r="M22" s="14">
        <v>12064</v>
      </c>
      <c r="N22" s="12">
        <f t="shared" si="7"/>
        <v>451246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2330</v>
      </c>
      <c r="C23" s="14">
        <v>1694</v>
      </c>
      <c r="D23" s="14">
        <v>1192</v>
      </c>
      <c r="E23" s="14">
        <v>292</v>
      </c>
      <c r="F23" s="14">
        <v>1453</v>
      </c>
      <c r="G23" s="14">
        <v>2951</v>
      </c>
      <c r="H23" s="14">
        <v>2149</v>
      </c>
      <c r="I23" s="14">
        <v>1565</v>
      </c>
      <c r="J23" s="14">
        <v>1441</v>
      </c>
      <c r="K23" s="14">
        <v>1748</v>
      </c>
      <c r="L23" s="14">
        <v>831</v>
      </c>
      <c r="M23" s="14">
        <v>450</v>
      </c>
      <c r="N23" s="12">
        <f t="shared" si="7"/>
        <v>18096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164687</v>
      </c>
      <c r="C24" s="14">
        <f>C25+C26</f>
        <v>101258</v>
      </c>
      <c r="D24" s="14">
        <f>D25+D26</f>
        <v>116890</v>
      </c>
      <c r="E24" s="14">
        <f>E25+E26</f>
        <v>20380</v>
      </c>
      <c r="F24" s="14">
        <f aca="true" t="shared" si="8" ref="F24:M24">F25+F26</f>
        <v>114414</v>
      </c>
      <c r="G24" s="14">
        <f t="shared" si="8"/>
        <v>173769</v>
      </c>
      <c r="H24" s="14">
        <f t="shared" si="8"/>
        <v>147653</v>
      </c>
      <c r="I24" s="14">
        <f t="shared" si="8"/>
        <v>120648</v>
      </c>
      <c r="J24" s="14">
        <f t="shared" si="8"/>
        <v>92675</v>
      </c>
      <c r="K24" s="14">
        <f t="shared" si="8"/>
        <v>99660</v>
      </c>
      <c r="L24" s="14">
        <f t="shared" si="8"/>
        <v>34364</v>
      </c>
      <c r="M24" s="14">
        <f t="shared" si="8"/>
        <v>20403</v>
      </c>
      <c r="N24" s="12">
        <f t="shared" si="7"/>
        <v>1206801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72436</v>
      </c>
      <c r="C25" s="14">
        <v>51000</v>
      </c>
      <c r="D25" s="14">
        <v>58389</v>
      </c>
      <c r="E25" s="14">
        <v>11297</v>
      </c>
      <c r="F25" s="14">
        <v>58338</v>
      </c>
      <c r="G25" s="14">
        <v>92200</v>
      </c>
      <c r="H25" s="14">
        <v>80989</v>
      </c>
      <c r="I25" s="14">
        <v>56692</v>
      </c>
      <c r="J25" s="14">
        <v>48588</v>
      </c>
      <c r="K25" s="14">
        <v>46704</v>
      </c>
      <c r="L25" s="14">
        <v>16379</v>
      </c>
      <c r="M25" s="14">
        <v>8652</v>
      </c>
      <c r="N25" s="12">
        <f t="shared" si="7"/>
        <v>601664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92251</v>
      </c>
      <c r="C26" s="14">
        <v>50258</v>
      </c>
      <c r="D26" s="14">
        <v>58501</v>
      </c>
      <c r="E26" s="14">
        <v>9083</v>
      </c>
      <c r="F26" s="14">
        <v>56076</v>
      </c>
      <c r="G26" s="14">
        <v>81569</v>
      </c>
      <c r="H26" s="14">
        <v>66664</v>
      </c>
      <c r="I26" s="14">
        <v>63956</v>
      </c>
      <c r="J26" s="14">
        <v>44087</v>
      </c>
      <c r="K26" s="14">
        <v>52956</v>
      </c>
      <c r="L26" s="14">
        <v>17985</v>
      </c>
      <c r="M26" s="14">
        <v>11751</v>
      </c>
      <c r="N26" s="12">
        <f t="shared" si="7"/>
        <v>605137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1103977.3291373001</v>
      </c>
      <c r="C36" s="60">
        <f aca="true" t="shared" si="11" ref="C36:M36">C37+C38+C39+C40</f>
        <v>655344.964294</v>
      </c>
      <c r="D36" s="60">
        <f t="shared" si="11"/>
        <v>741724.9665790001</v>
      </c>
      <c r="E36" s="60">
        <f t="shared" si="11"/>
        <v>152779.6510624</v>
      </c>
      <c r="F36" s="60">
        <f t="shared" si="11"/>
        <v>747842.4567845499</v>
      </c>
      <c r="G36" s="60">
        <f t="shared" si="11"/>
        <v>932883.0208</v>
      </c>
      <c r="H36" s="60">
        <f t="shared" si="11"/>
        <v>998528.4748000002</v>
      </c>
      <c r="I36" s="60">
        <f t="shared" si="11"/>
        <v>867179.3351978001</v>
      </c>
      <c r="J36" s="60">
        <f t="shared" si="11"/>
        <v>702675.6641072999</v>
      </c>
      <c r="K36" s="60">
        <f t="shared" si="11"/>
        <v>806946.49166336</v>
      </c>
      <c r="L36" s="60">
        <f t="shared" si="11"/>
        <v>395522.61226361996</v>
      </c>
      <c r="M36" s="60">
        <f t="shared" si="11"/>
        <v>233418.66052944</v>
      </c>
      <c r="N36" s="60">
        <f>N37+N38+N39+N40</f>
        <v>8338823.627218771</v>
      </c>
    </row>
    <row r="37" spans="1:14" ht="18.75" customHeight="1">
      <c r="A37" s="57" t="s">
        <v>54</v>
      </c>
      <c r="B37" s="54">
        <f aca="true" t="shared" si="12" ref="B37:M37">B29*B7</f>
        <v>1103994.0945000001</v>
      </c>
      <c r="C37" s="54">
        <f t="shared" si="12"/>
        <v>654857.144</v>
      </c>
      <c r="D37" s="54">
        <f t="shared" si="12"/>
        <v>731549.756</v>
      </c>
      <c r="E37" s="54">
        <f t="shared" si="12"/>
        <v>152502.64119999998</v>
      </c>
      <c r="F37" s="54">
        <f t="shared" si="12"/>
        <v>747860.8862999999</v>
      </c>
      <c r="G37" s="54">
        <f t="shared" si="12"/>
        <v>932971.3979</v>
      </c>
      <c r="H37" s="54">
        <f t="shared" si="12"/>
        <v>998392.8572000001</v>
      </c>
      <c r="I37" s="54">
        <f t="shared" si="12"/>
        <v>863059.496</v>
      </c>
      <c r="J37" s="54">
        <f t="shared" si="12"/>
        <v>699054.0305</v>
      </c>
      <c r="K37" s="54">
        <f t="shared" si="12"/>
        <v>802645.0372</v>
      </c>
      <c r="L37" s="54">
        <f t="shared" si="12"/>
        <v>395404.88399999996</v>
      </c>
      <c r="M37" s="54">
        <f t="shared" si="12"/>
        <v>233390.025</v>
      </c>
      <c r="N37" s="56">
        <f>SUM(B37:M37)</f>
        <v>8315682.249800001</v>
      </c>
    </row>
    <row r="38" spans="1:14" ht="18.75" customHeight="1">
      <c r="A38" s="57" t="s">
        <v>55</v>
      </c>
      <c r="B38" s="54">
        <f aca="true" t="shared" si="13" ref="B38:M38">B30*B7</f>
        <v>-3273.8453627</v>
      </c>
      <c r="C38" s="54">
        <f t="shared" si="13"/>
        <v>-1904.6997059999999</v>
      </c>
      <c r="D38" s="54">
        <f t="shared" si="13"/>
        <v>-2173.249421</v>
      </c>
      <c r="E38" s="54">
        <f t="shared" si="13"/>
        <v>-369.2701376</v>
      </c>
      <c r="F38" s="54">
        <f t="shared" si="13"/>
        <v>-2179.82951545</v>
      </c>
      <c r="G38" s="54">
        <f t="shared" si="13"/>
        <v>-2750.5371</v>
      </c>
      <c r="H38" s="54">
        <f t="shared" si="13"/>
        <v>-2761.9424</v>
      </c>
      <c r="I38" s="54">
        <f t="shared" si="13"/>
        <v>-2484.4408022000002</v>
      </c>
      <c r="J38" s="54">
        <f t="shared" si="13"/>
        <v>-1999.5363927</v>
      </c>
      <c r="K38" s="54">
        <f t="shared" si="13"/>
        <v>-2357.81553664</v>
      </c>
      <c r="L38" s="54">
        <f t="shared" si="13"/>
        <v>-1153.4317363799998</v>
      </c>
      <c r="M38" s="54">
        <f t="shared" si="13"/>
        <v>-690.40447056</v>
      </c>
      <c r="N38" s="25">
        <f>SUM(B38:M38)</f>
        <v>-24099.002581229997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-78427.79000000001</v>
      </c>
      <c r="C42" s="25">
        <f aca="true" t="shared" si="15" ref="C42:M42">+C43+C46+C55+C56</f>
        <v>-66152.6</v>
      </c>
      <c r="D42" s="25">
        <f t="shared" si="15"/>
        <v>-56835.65</v>
      </c>
      <c r="E42" s="25">
        <f t="shared" si="15"/>
        <v>-7025.099999999999</v>
      </c>
      <c r="F42" s="25">
        <f t="shared" si="15"/>
        <v>-48709.02</v>
      </c>
      <c r="G42" s="25">
        <f t="shared" si="15"/>
        <v>-87484.02</v>
      </c>
      <c r="H42" s="25">
        <f t="shared" si="15"/>
        <v>-104016.25</v>
      </c>
      <c r="I42" s="25">
        <f t="shared" si="15"/>
        <v>-49300.14</v>
      </c>
      <c r="J42" s="25">
        <f t="shared" si="15"/>
        <v>-63638.08</v>
      </c>
      <c r="K42" s="25">
        <f t="shared" si="15"/>
        <v>-49815.76</v>
      </c>
      <c r="L42" s="25">
        <f t="shared" si="15"/>
        <v>-34949.37</v>
      </c>
      <c r="M42" s="25">
        <f t="shared" si="15"/>
        <v>-22401.27</v>
      </c>
      <c r="N42" s="25">
        <f>+N43+N46+N55+N56</f>
        <v>-668755.0499999999</v>
      </c>
    </row>
    <row r="43" spans="1:14" ht="18.75" customHeight="1">
      <c r="A43" s="17" t="s">
        <v>59</v>
      </c>
      <c r="B43" s="26">
        <f>B44+B45</f>
        <v>-76706.8</v>
      </c>
      <c r="C43" s="26">
        <f>C44+C45</f>
        <v>-64869.8</v>
      </c>
      <c r="D43" s="26">
        <f>D44+D45</f>
        <v>-55730.8</v>
      </c>
      <c r="E43" s="26">
        <f>E44+E45</f>
        <v>-6794.4</v>
      </c>
      <c r="F43" s="26">
        <f aca="true" t="shared" si="16" ref="F43:M43">F44+F45</f>
        <v>-47591.2</v>
      </c>
      <c r="G43" s="26">
        <f t="shared" si="16"/>
        <v>-86039.6</v>
      </c>
      <c r="H43" s="26">
        <f t="shared" si="16"/>
        <v>-101969.2</v>
      </c>
      <c r="I43" s="26">
        <f t="shared" si="16"/>
        <v>-47959.8</v>
      </c>
      <c r="J43" s="26">
        <f t="shared" si="16"/>
        <v>-62612.6</v>
      </c>
      <c r="K43" s="26">
        <f t="shared" si="16"/>
        <v>-48609.6</v>
      </c>
      <c r="L43" s="26">
        <f t="shared" si="16"/>
        <v>-34287.4</v>
      </c>
      <c r="M43" s="26">
        <f t="shared" si="16"/>
        <v>-22070.4</v>
      </c>
      <c r="N43" s="25">
        <f aca="true" t="shared" si="17" ref="N43:N56">SUM(B43:M43)</f>
        <v>-655241.6</v>
      </c>
    </row>
    <row r="44" spans="1:25" ht="18.75" customHeight="1">
      <c r="A44" s="13" t="s">
        <v>60</v>
      </c>
      <c r="B44" s="20">
        <f>ROUND(-B9*$D$3,2)</f>
        <v>-76706.8</v>
      </c>
      <c r="C44" s="20">
        <f>ROUND(-C9*$D$3,2)</f>
        <v>-64869.8</v>
      </c>
      <c r="D44" s="20">
        <f>ROUND(-D9*$D$3,2)</f>
        <v>-55730.8</v>
      </c>
      <c r="E44" s="20">
        <f>ROUND(-E9*$D$3,2)</f>
        <v>-6794.4</v>
      </c>
      <c r="F44" s="20">
        <f aca="true" t="shared" si="18" ref="F44:M44">ROUND(-F9*$D$3,2)</f>
        <v>-47591.2</v>
      </c>
      <c r="G44" s="20">
        <f t="shared" si="18"/>
        <v>-86039.6</v>
      </c>
      <c r="H44" s="20">
        <f t="shared" si="18"/>
        <v>-101969.2</v>
      </c>
      <c r="I44" s="20">
        <f t="shared" si="18"/>
        <v>-47959.8</v>
      </c>
      <c r="J44" s="20">
        <f t="shared" si="18"/>
        <v>-62612.6</v>
      </c>
      <c r="K44" s="20">
        <f t="shared" si="18"/>
        <v>-48609.6</v>
      </c>
      <c r="L44" s="20">
        <f t="shared" si="18"/>
        <v>-34287.4</v>
      </c>
      <c r="M44" s="20">
        <f t="shared" si="18"/>
        <v>-22070.4</v>
      </c>
      <c r="N44" s="46">
        <f t="shared" si="17"/>
        <v>-655241.6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-1720.9900000000002</v>
      </c>
      <c r="C46" s="26">
        <f t="shared" si="20"/>
        <v>-1282.8</v>
      </c>
      <c r="D46" s="26">
        <f t="shared" si="20"/>
        <v>-1104.85</v>
      </c>
      <c r="E46" s="26">
        <f t="shared" si="20"/>
        <v>-230.7</v>
      </c>
      <c r="F46" s="26">
        <f t="shared" si="20"/>
        <v>-1117.82</v>
      </c>
      <c r="G46" s="26">
        <f t="shared" si="20"/>
        <v>-1444.42</v>
      </c>
      <c r="H46" s="26">
        <f t="shared" si="20"/>
        <v>-2047.05</v>
      </c>
      <c r="I46" s="26">
        <f t="shared" si="20"/>
        <v>-1340.34</v>
      </c>
      <c r="J46" s="26">
        <f t="shared" si="20"/>
        <v>-1025.48</v>
      </c>
      <c r="K46" s="26">
        <f t="shared" si="20"/>
        <v>-1206.16</v>
      </c>
      <c r="L46" s="26">
        <f t="shared" si="20"/>
        <v>-661.97</v>
      </c>
      <c r="M46" s="26">
        <f t="shared" si="20"/>
        <v>-330.87</v>
      </c>
      <c r="N46" s="26">
        <f>SUM(N47:N54)</f>
        <v>-13513.449999999999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1025549.5391373001</v>
      </c>
      <c r="C58" s="29">
        <f t="shared" si="21"/>
        <v>589192.364294</v>
      </c>
      <c r="D58" s="29">
        <f t="shared" si="21"/>
        <v>684889.3165790001</v>
      </c>
      <c r="E58" s="29">
        <f t="shared" si="21"/>
        <v>145754.5510624</v>
      </c>
      <c r="F58" s="29">
        <f t="shared" si="21"/>
        <v>699133.4367845498</v>
      </c>
      <c r="G58" s="29">
        <f t="shared" si="21"/>
        <v>845399.0008</v>
      </c>
      <c r="H58" s="29">
        <f t="shared" si="21"/>
        <v>894512.2248000002</v>
      </c>
      <c r="I58" s="29">
        <f t="shared" si="21"/>
        <v>817879.1951978</v>
      </c>
      <c r="J58" s="29">
        <f t="shared" si="21"/>
        <v>639037.5841072999</v>
      </c>
      <c r="K58" s="29">
        <f t="shared" si="21"/>
        <v>757130.73166336</v>
      </c>
      <c r="L58" s="29">
        <f t="shared" si="21"/>
        <v>360573.24226361996</v>
      </c>
      <c r="M58" s="29">
        <f t="shared" si="21"/>
        <v>211017.39052944002</v>
      </c>
      <c r="N58" s="29">
        <f>SUM(B58:M58)</f>
        <v>7670068.577218771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1025549.53</v>
      </c>
      <c r="C61" s="36">
        <f aca="true" t="shared" si="22" ref="C61:M61">SUM(C62:C75)</f>
        <v>589192.36</v>
      </c>
      <c r="D61" s="36">
        <f t="shared" si="22"/>
        <v>684889.32</v>
      </c>
      <c r="E61" s="36">
        <f t="shared" si="22"/>
        <v>145754.55</v>
      </c>
      <c r="F61" s="36">
        <f t="shared" si="22"/>
        <v>699133.44</v>
      </c>
      <c r="G61" s="36">
        <f t="shared" si="22"/>
        <v>845399</v>
      </c>
      <c r="H61" s="36">
        <f t="shared" si="22"/>
        <v>894512.2300000001</v>
      </c>
      <c r="I61" s="36">
        <f t="shared" si="22"/>
        <v>817879.19</v>
      </c>
      <c r="J61" s="36">
        <f t="shared" si="22"/>
        <v>639037.58</v>
      </c>
      <c r="K61" s="36">
        <f t="shared" si="22"/>
        <v>757130.73</v>
      </c>
      <c r="L61" s="36">
        <f t="shared" si="22"/>
        <v>360573.24</v>
      </c>
      <c r="M61" s="36">
        <f t="shared" si="22"/>
        <v>211017.4</v>
      </c>
      <c r="N61" s="29">
        <f>SUM(N62:N75)</f>
        <v>7670068.57</v>
      </c>
    </row>
    <row r="62" spans="1:15" ht="18.75" customHeight="1">
      <c r="A62" s="17" t="s">
        <v>74</v>
      </c>
      <c r="B62" s="36">
        <v>196035.62</v>
      </c>
      <c r="C62" s="36">
        <v>198227.78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394263.4</v>
      </c>
      <c r="O62"/>
    </row>
    <row r="63" spans="1:15" ht="18.75" customHeight="1">
      <c r="A63" s="17" t="s">
        <v>75</v>
      </c>
      <c r="B63" s="36">
        <v>829513.91</v>
      </c>
      <c r="C63" s="36">
        <v>390964.58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1220478.49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684889.32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684889.32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145754.55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145754.55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699133.44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699133.44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845399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845399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696583.81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696583.81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197928.42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197928.42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817879.19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817879.19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639037.58</v>
      </c>
      <c r="K71" s="35">
        <v>0</v>
      </c>
      <c r="L71" s="35">
        <v>0</v>
      </c>
      <c r="M71" s="35">
        <v>0</v>
      </c>
      <c r="N71" s="29">
        <f t="shared" si="23"/>
        <v>639037.58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757130.73</v>
      </c>
      <c r="L72" s="35">
        <v>0</v>
      </c>
      <c r="M72" s="61"/>
      <c r="N72" s="26">
        <f t="shared" si="23"/>
        <v>757130.73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360573.24</v>
      </c>
      <c r="M73" s="35">
        <v>0</v>
      </c>
      <c r="N73" s="29">
        <f t="shared" si="23"/>
        <v>360573.24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211017.4</v>
      </c>
      <c r="N74" s="26">
        <f t="shared" si="23"/>
        <v>211017.4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2.3373211015440427</v>
      </c>
      <c r="C79" s="44">
        <v>2.234526848832263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2.0383448762961245</v>
      </c>
      <c r="C80" s="44">
        <v>1.9254650839349783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1.8681697394632004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2.59891217402783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2.1812462462835165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1.7297361326556913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2.034590674784693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1.9908044922705999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1.9761423153043587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2.2258790494675447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2.128347935147653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2.526752093881329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2.475303667371234</v>
      </c>
      <c r="N91" s="50"/>
      <c r="Y91"/>
    </row>
    <row r="92" spans="1:13" ht="51" customHeight="1">
      <c r="A92" s="72" t="s">
        <v>102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2017-08-14T19:16:50Z</dcterms:modified>
  <cp:category/>
  <cp:version/>
  <cp:contentType/>
  <cp:contentStatus/>
</cp:coreProperties>
</file>