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<sst xmlns="http://schemas.openxmlformats.org/spreadsheetml/2006/main" count="105" uniqueCount="103">
  <si>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</si>
  <si>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</si>
  <si>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</si>
  <si>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</si>
  <si>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</si>
  <si>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</si>
  <si>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</si>
  <si>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</si>
  <si>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</si>
  <si>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</si>
  <si>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</si>
  <si>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</si>
  <si>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</si>
  <si>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</si>
  <si>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</si>
  <si>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</si>
  <si>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</si>
  <si>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</si>
  <si>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</si>
  <si>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</si>
  <si>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</si>
  <si>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</si>
  <si>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</si>
  <si>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</si>
  <si>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</si>
  <si>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</si>
  <si>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</si>
  <si>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</si>
  <si>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</si>
  <si>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</si>
  <si>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</si>
  <si>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</si>
  <si>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</si>
  <si>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</si>
  <si>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</si>
  <si>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</si>
  <si>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</si>
  <si>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</si>
  <si>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</si>
  <si>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</si>
  <si>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</si>
  <si>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</si>
  <si>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</si>
  <si>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</si>
  <si>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</si>
  <si>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</si>
  <si>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</si>
  <si>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</si>
  <si>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</si>
  <si>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</si>
  <si>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</si>
  <si>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</si>
  <si>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</si>
  <si>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</si>
  <si>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</si>
  <si>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</si>
  <si>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</si>
  <si>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</si>
  <si>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</si>
  <si>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</si>
  <si>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</si>
  <si>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</si>
  <si>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</si>
  <si>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</si>
  <si>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</si>
  <si>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</si>
  <si>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</si>
  <si>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</si>
  <si>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</si>
  <si>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</si>
  <si>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</si>
  <si>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</si>
  <si>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</si>
  <si>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</si>
  <si>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</si>
  <si>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</si>
  <si>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</si>
  <si>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</si>
  <si>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</si>
  <si>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</si>
  <si>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</si>
  <si>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</si>
  <si>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</si>
  <si>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</si>
  <si>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</si>
  <si>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</si>
  <si>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</si>
  <si>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</si>
  <si>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</si>
  <si>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</si>
  <si>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</si>
  <si>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</si>
  <si>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</si>
  <si>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</si>
  <si>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</si>
  <si>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</si>
  <si>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</si>
  <si>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</si>
  <si>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</si>
  <si>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</si>
  <si>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</si>
  <si>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</si>
  <si>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06/08/17 - VENCIMENTO 11/08/17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</si>
</sst>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189767</v>
      </c>
      <c r="C7" s="10">
        <f>C8+C20+C24</f>
        <v>117468</v>
      </c>
      <c r="D7" s="10">
        <f>D8+D20+D24</f>
        <v>169037</v>
      </c>
      <c r="E7" s="10">
        <f>E8+E20+E24</f>
        <v>20863</v>
      </c>
      <c r="F7" s="10">
        <f aca="true" t="shared" si="0" ref="F7:M7">F8+F20+F24</f>
        <v>159767</v>
      </c>
      <c r="G7" s="10">
        <f t="shared" si="0"/>
        <v>211388</v>
      </c>
      <c r="H7" s="10">
        <f t="shared" si="0"/>
        <v>182017</v>
      </c>
      <c r="I7" s="10">
        <f t="shared" si="0"/>
        <v>189791</v>
      </c>
      <c r="J7" s="10">
        <f t="shared" si="0"/>
        <v>132018</v>
      </c>
      <c r="K7" s="10">
        <f t="shared" si="0"/>
        <v>183597</v>
      </c>
      <c r="L7" s="10">
        <f t="shared" si="0"/>
        <v>55369</v>
      </c>
      <c r="M7" s="10">
        <f t="shared" si="0"/>
        <v>29449</v>
      </c>
      <c r="N7" s="10">
        <f>+N8+N20+N24</f>
        <v>1640531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85924</v>
      </c>
      <c r="C8" s="12">
        <f>+C9+C12+C16</f>
        <v>57015</v>
      </c>
      <c r="D8" s="12">
        <f>+D9+D12+D16</f>
        <v>83275</v>
      </c>
      <c r="E8" s="12">
        <f>+E9+E12+E16</f>
        <v>9195</v>
      </c>
      <c r="F8" s="12">
        <f aca="true" t="shared" si="1" ref="F8:M8">+F9+F12+F16</f>
        <v>72566</v>
      </c>
      <c r="G8" s="12">
        <f t="shared" si="1"/>
        <v>100997</v>
      </c>
      <c r="H8" s="12">
        <f t="shared" si="1"/>
        <v>87031</v>
      </c>
      <c r="I8" s="12">
        <f t="shared" si="1"/>
        <v>89401</v>
      </c>
      <c r="J8" s="12">
        <f t="shared" si="1"/>
        <v>64351</v>
      </c>
      <c r="K8" s="12">
        <f t="shared" si="1"/>
        <v>84598</v>
      </c>
      <c r="L8" s="12">
        <f t="shared" si="1"/>
        <v>28589</v>
      </c>
      <c r="M8" s="12">
        <f t="shared" si="1"/>
        <v>16055</v>
      </c>
      <c r="N8" s="12">
        <f>SUM(B8:M8)</f>
        <v>778997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13346</v>
      </c>
      <c r="C9" s="14">
        <v>10493</v>
      </c>
      <c r="D9" s="14">
        <v>11536</v>
      </c>
      <c r="E9" s="14">
        <v>945</v>
      </c>
      <c r="F9" s="14">
        <v>10473</v>
      </c>
      <c r="G9" s="14">
        <v>16466</v>
      </c>
      <c r="H9" s="14">
        <v>17389</v>
      </c>
      <c r="I9" s="14">
        <v>9965</v>
      </c>
      <c r="J9" s="14">
        <v>11306</v>
      </c>
      <c r="K9" s="14">
        <v>9924</v>
      </c>
      <c r="L9" s="14">
        <v>4429</v>
      </c>
      <c r="M9" s="14">
        <v>2558</v>
      </c>
      <c r="N9" s="12">
        <f aca="true" t="shared" si="2" ref="N9:N19">SUM(B9:M9)</f>
        <v>118830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13346</v>
      </c>
      <c r="C10" s="14">
        <f>+C9-C11</f>
        <v>10493</v>
      </c>
      <c r="D10" s="14">
        <f>+D9-D11</f>
        <v>11536</v>
      </c>
      <c r="E10" s="14">
        <f>+E9-E11</f>
        <v>945</v>
      </c>
      <c r="F10" s="14">
        <f aca="true" t="shared" si="3" ref="F10:M10">+F9-F11</f>
        <v>10473</v>
      </c>
      <c r="G10" s="14">
        <f t="shared" si="3"/>
        <v>16466</v>
      </c>
      <c r="H10" s="14">
        <f t="shared" si="3"/>
        <v>17389</v>
      </c>
      <c r="I10" s="14">
        <f t="shared" si="3"/>
        <v>9965</v>
      </c>
      <c r="J10" s="14">
        <f t="shared" si="3"/>
        <v>11306</v>
      </c>
      <c r="K10" s="14">
        <f t="shared" si="3"/>
        <v>9924</v>
      </c>
      <c r="L10" s="14">
        <f t="shared" si="3"/>
        <v>4429</v>
      </c>
      <c r="M10" s="14">
        <f t="shared" si="3"/>
        <v>2558</v>
      </c>
      <c r="N10" s="12">
        <f t="shared" si="2"/>
        <v>118830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66842</v>
      </c>
      <c r="C12" s="14">
        <f>C13+C14+C15</f>
        <v>43164</v>
      </c>
      <c r="D12" s="14">
        <f>D13+D14+D15</f>
        <v>66977</v>
      </c>
      <c r="E12" s="14">
        <f>E13+E14+E15</f>
        <v>7642</v>
      </c>
      <c r="F12" s="14">
        <f aca="true" t="shared" si="4" ref="F12:M12">F13+F14+F15</f>
        <v>57467</v>
      </c>
      <c r="G12" s="14">
        <f t="shared" si="4"/>
        <v>78136</v>
      </c>
      <c r="H12" s="14">
        <f t="shared" si="4"/>
        <v>64427</v>
      </c>
      <c r="I12" s="14">
        <f t="shared" si="4"/>
        <v>73287</v>
      </c>
      <c r="J12" s="14">
        <f t="shared" si="4"/>
        <v>48822</v>
      </c>
      <c r="K12" s="14">
        <f t="shared" si="4"/>
        <v>68374</v>
      </c>
      <c r="L12" s="14">
        <f t="shared" si="4"/>
        <v>22490</v>
      </c>
      <c r="M12" s="14">
        <f t="shared" si="4"/>
        <v>12718</v>
      </c>
      <c r="N12" s="12">
        <f t="shared" si="2"/>
        <v>610346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30399</v>
      </c>
      <c r="C13" s="14">
        <v>20495</v>
      </c>
      <c r="D13" s="14">
        <v>30791</v>
      </c>
      <c r="E13" s="14">
        <v>3583</v>
      </c>
      <c r="F13" s="14">
        <v>26477</v>
      </c>
      <c r="G13" s="14">
        <v>36067</v>
      </c>
      <c r="H13" s="14">
        <v>30846</v>
      </c>
      <c r="I13" s="14">
        <v>34219</v>
      </c>
      <c r="J13" s="14">
        <v>21444</v>
      </c>
      <c r="K13" s="14">
        <v>28965</v>
      </c>
      <c r="L13" s="14">
        <v>9227</v>
      </c>
      <c r="M13" s="14">
        <v>5080</v>
      </c>
      <c r="N13" s="12">
        <f t="shared" si="2"/>
        <v>277593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35490</v>
      </c>
      <c r="C14" s="14">
        <v>21687</v>
      </c>
      <c r="D14" s="14">
        <v>35409</v>
      </c>
      <c r="E14" s="14">
        <v>3916</v>
      </c>
      <c r="F14" s="14">
        <v>29866</v>
      </c>
      <c r="G14" s="14">
        <v>40147</v>
      </c>
      <c r="H14" s="14">
        <v>32345</v>
      </c>
      <c r="I14" s="14">
        <v>38373</v>
      </c>
      <c r="J14" s="14">
        <v>26557</v>
      </c>
      <c r="K14" s="14">
        <v>38564</v>
      </c>
      <c r="L14" s="14">
        <v>12876</v>
      </c>
      <c r="M14" s="14">
        <v>7447</v>
      </c>
      <c r="N14" s="12">
        <f t="shared" si="2"/>
        <v>322677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953</v>
      </c>
      <c r="C15" s="14">
        <v>982</v>
      </c>
      <c r="D15" s="14">
        <v>777</v>
      </c>
      <c r="E15" s="14">
        <v>143</v>
      </c>
      <c r="F15" s="14">
        <v>1124</v>
      </c>
      <c r="G15" s="14">
        <v>1922</v>
      </c>
      <c r="H15" s="14">
        <v>1236</v>
      </c>
      <c r="I15" s="14">
        <v>695</v>
      </c>
      <c r="J15" s="14">
        <v>821</v>
      </c>
      <c r="K15" s="14">
        <v>845</v>
      </c>
      <c r="L15" s="14">
        <v>387</v>
      </c>
      <c r="M15" s="14">
        <v>191</v>
      </c>
      <c r="N15" s="12">
        <f t="shared" si="2"/>
        <v>10076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5736</v>
      </c>
      <c r="C16" s="14">
        <f>C17+C18+C19</f>
        <v>3358</v>
      </c>
      <c r="D16" s="14">
        <f>D17+D18+D19</f>
        <v>4762</v>
      </c>
      <c r="E16" s="14">
        <f>E17+E18+E19</f>
        <v>608</v>
      </c>
      <c r="F16" s="14">
        <f aca="true" t="shared" si="5" ref="F16:M16">F17+F18+F19</f>
        <v>4626</v>
      </c>
      <c r="G16" s="14">
        <f t="shared" si="5"/>
        <v>6395</v>
      </c>
      <c r="H16" s="14">
        <f t="shared" si="5"/>
        <v>5215</v>
      </c>
      <c r="I16" s="14">
        <f t="shared" si="5"/>
        <v>6149</v>
      </c>
      <c r="J16" s="14">
        <f t="shared" si="5"/>
        <v>4223</v>
      </c>
      <c r="K16" s="14">
        <f t="shared" si="5"/>
        <v>6300</v>
      </c>
      <c r="L16" s="14">
        <f t="shared" si="5"/>
        <v>1670</v>
      </c>
      <c r="M16" s="14">
        <f t="shared" si="5"/>
        <v>779</v>
      </c>
      <c r="N16" s="12">
        <f t="shared" si="2"/>
        <v>49821</v>
      </c>
    </row>
    <row r="17" spans="1:25" ht="18.75" customHeight="1">
      <c r="A17" s="15" t="s">
        <v>16</v>
      </c>
      <c r="B17" s="14">
        <v>5694</v>
      </c>
      <c r="C17" s="14">
        <v>3324</v>
      </c>
      <c r="D17" s="14">
        <v>4703</v>
      </c>
      <c r="E17" s="14">
        <v>605</v>
      </c>
      <c r="F17" s="14">
        <v>4584</v>
      </c>
      <c r="G17" s="14">
        <v>6343</v>
      </c>
      <c r="H17" s="14">
        <v>5164</v>
      </c>
      <c r="I17" s="14">
        <v>6094</v>
      </c>
      <c r="J17" s="14">
        <v>4165</v>
      </c>
      <c r="K17" s="14">
        <v>6242</v>
      </c>
      <c r="L17" s="14">
        <v>1642</v>
      </c>
      <c r="M17" s="14">
        <v>757</v>
      </c>
      <c r="N17" s="12">
        <f t="shared" si="2"/>
        <v>49317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42</v>
      </c>
      <c r="C18" s="14">
        <v>32</v>
      </c>
      <c r="D18" s="14">
        <v>57</v>
      </c>
      <c r="E18" s="14">
        <v>3</v>
      </c>
      <c r="F18" s="14">
        <v>36</v>
      </c>
      <c r="G18" s="14">
        <v>47</v>
      </c>
      <c r="H18" s="14">
        <v>50</v>
      </c>
      <c r="I18" s="14">
        <v>55</v>
      </c>
      <c r="J18" s="14">
        <v>57</v>
      </c>
      <c r="K18" s="14">
        <v>55</v>
      </c>
      <c r="L18" s="14">
        <v>28</v>
      </c>
      <c r="M18" s="14">
        <v>21</v>
      </c>
      <c r="N18" s="12">
        <f t="shared" si="2"/>
        <v>483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0</v>
      </c>
      <c r="C19" s="14">
        <v>2</v>
      </c>
      <c r="D19" s="14">
        <v>2</v>
      </c>
      <c r="E19" s="14">
        <v>0</v>
      </c>
      <c r="F19" s="14">
        <v>6</v>
      </c>
      <c r="G19" s="14">
        <v>5</v>
      </c>
      <c r="H19" s="14">
        <v>1</v>
      </c>
      <c r="I19" s="14">
        <v>0</v>
      </c>
      <c r="J19" s="14">
        <v>1</v>
      </c>
      <c r="K19" s="14">
        <v>3</v>
      </c>
      <c r="L19" s="14">
        <v>0</v>
      </c>
      <c r="M19" s="14">
        <v>1</v>
      </c>
      <c r="N19" s="12">
        <f t="shared" si="2"/>
        <v>21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47730</v>
      </c>
      <c r="C20" s="18">
        <f>C21+C22+C23</f>
        <v>25108</v>
      </c>
      <c r="D20" s="18">
        <f>D21+D22+D23</f>
        <v>37184</v>
      </c>
      <c r="E20" s="18">
        <f>E21+E22+E23</f>
        <v>4703</v>
      </c>
      <c r="F20" s="18">
        <f aca="true" t="shared" si="6" ref="F20:M20">F21+F22+F23</f>
        <v>35508</v>
      </c>
      <c r="G20" s="18">
        <f t="shared" si="6"/>
        <v>44090</v>
      </c>
      <c r="H20" s="18">
        <f t="shared" si="6"/>
        <v>41175</v>
      </c>
      <c r="I20" s="18">
        <f t="shared" si="6"/>
        <v>50978</v>
      </c>
      <c r="J20" s="18">
        <f t="shared" si="6"/>
        <v>30005</v>
      </c>
      <c r="K20" s="18">
        <f t="shared" si="6"/>
        <v>56253</v>
      </c>
      <c r="L20" s="18">
        <f t="shared" si="6"/>
        <v>15323</v>
      </c>
      <c r="M20" s="18">
        <f t="shared" si="6"/>
        <v>7947</v>
      </c>
      <c r="N20" s="12">
        <f aca="true" t="shared" si="7" ref="N20:N26">SUM(B20:M20)</f>
        <v>396004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24621</v>
      </c>
      <c r="C21" s="14">
        <v>14133</v>
      </c>
      <c r="D21" s="14">
        <v>18494</v>
      </c>
      <c r="E21" s="14">
        <v>2391</v>
      </c>
      <c r="F21" s="14">
        <v>19256</v>
      </c>
      <c r="G21" s="14">
        <v>22339</v>
      </c>
      <c r="H21" s="14">
        <v>22893</v>
      </c>
      <c r="I21" s="14">
        <v>26878</v>
      </c>
      <c r="J21" s="14">
        <v>15305</v>
      </c>
      <c r="K21" s="14">
        <v>27376</v>
      </c>
      <c r="L21" s="14">
        <v>7503</v>
      </c>
      <c r="M21" s="14">
        <v>3881</v>
      </c>
      <c r="N21" s="12">
        <f t="shared" si="7"/>
        <v>205070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22629</v>
      </c>
      <c r="C22" s="14">
        <v>10644</v>
      </c>
      <c r="D22" s="14">
        <v>18379</v>
      </c>
      <c r="E22" s="14">
        <v>2248</v>
      </c>
      <c r="F22" s="14">
        <v>15781</v>
      </c>
      <c r="G22" s="14">
        <v>21060</v>
      </c>
      <c r="H22" s="14">
        <v>17803</v>
      </c>
      <c r="I22" s="14">
        <v>23763</v>
      </c>
      <c r="J22" s="14">
        <v>14357</v>
      </c>
      <c r="K22" s="14">
        <v>28435</v>
      </c>
      <c r="L22" s="14">
        <v>7620</v>
      </c>
      <c r="M22" s="14">
        <v>3990</v>
      </c>
      <c r="N22" s="12">
        <f t="shared" si="7"/>
        <v>186709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480</v>
      </c>
      <c r="C23" s="14">
        <v>331</v>
      </c>
      <c r="D23" s="14">
        <v>311</v>
      </c>
      <c r="E23" s="14">
        <v>64</v>
      </c>
      <c r="F23" s="14">
        <v>471</v>
      </c>
      <c r="G23" s="14">
        <v>691</v>
      </c>
      <c r="H23" s="14">
        <v>479</v>
      </c>
      <c r="I23" s="14">
        <v>337</v>
      </c>
      <c r="J23" s="14">
        <v>343</v>
      </c>
      <c r="K23" s="14">
        <v>442</v>
      </c>
      <c r="L23" s="14">
        <v>200</v>
      </c>
      <c r="M23" s="14">
        <v>76</v>
      </c>
      <c r="N23" s="12">
        <f t="shared" si="7"/>
        <v>4225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56113</v>
      </c>
      <c r="C24" s="14">
        <f>C25+C26</f>
        <v>35345</v>
      </c>
      <c r="D24" s="14">
        <f>D25+D26</f>
        <v>48578</v>
      </c>
      <c r="E24" s="14">
        <f>E25+E26</f>
        <v>6965</v>
      </c>
      <c r="F24" s="14">
        <f aca="true" t="shared" si="8" ref="F24:M24">F25+F26</f>
        <v>51693</v>
      </c>
      <c r="G24" s="14">
        <f t="shared" si="8"/>
        <v>66301</v>
      </c>
      <c r="H24" s="14">
        <f t="shared" si="8"/>
        <v>53811</v>
      </c>
      <c r="I24" s="14">
        <f t="shared" si="8"/>
        <v>49412</v>
      </c>
      <c r="J24" s="14">
        <f t="shared" si="8"/>
        <v>37662</v>
      </c>
      <c r="K24" s="14">
        <f t="shared" si="8"/>
        <v>42746</v>
      </c>
      <c r="L24" s="14">
        <f t="shared" si="8"/>
        <v>11457</v>
      </c>
      <c r="M24" s="14">
        <f t="shared" si="8"/>
        <v>5447</v>
      </c>
      <c r="N24" s="12">
        <f t="shared" si="7"/>
        <v>465530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30173</v>
      </c>
      <c r="C25" s="14">
        <v>21605</v>
      </c>
      <c r="D25" s="14">
        <v>29385</v>
      </c>
      <c r="E25" s="14">
        <v>4527</v>
      </c>
      <c r="F25" s="14">
        <v>30898</v>
      </c>
      <c r="G25" s="14">
        <v>41321</v>
      </c>
      <c r="H25" s="14">
        <v>34921</v>
      </c>
      <c r="I25" s="14">
        <v>27397</v>
      </c>
      <c r="J25" s="14">
        <v>23473</v>
      </c>
      <c r="K25" s="14">
        <v>24641</v>
      </c>
      <c r="L25" s="14">
        <v>6899</v>
      </c>
      <c r="M25" s="14">
        <v>3018</v>
      </c>
      <c r="N25" s="12">
        <f t="shared" si="7"/>
        <v>278258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25940</v>
      </c>
      <c r="C26" s="14">
        <v>13740</v>
      </c>
      <c r="D26" s="14">
        <v>19193</v>
      </c>
      <c r="E26" s="14">
        <v>2438</v>
      </c>
      <c r="F26" s="14">
        <v>20795</v>
      </c>
      <c r="G26" s="14">
        <v>24980</v>
      </c>
      <c r="H26" s="14">
        <v>18890</v>
      </c>
      <c r="I26" s="14">
        <v>22015</v>
      </c>
      <c r="J26" s="14">
        <v>14189</v>
      </c>
      <c r="K26" s="14">
        <v>18105</v>
      </c>
      <c r="L26" s="14">
        <v>4558</v>
      </c>
      <c r="M26" s="14">
        <v>2429</v>
      </c>
      <c r="N26" s="12">
        <f t="shared" si="7"/>
        <v>187272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398485.84702782007</v>
      </c>
      <c r="C36" s="61">
        <f aca="true" t="shared" si="11" ref="C36:M36">C37+C38+C39+C40</f>
        <v>238753.46557399997</v>
      </c>
      <c r="D36" s="61">
        <f t="shared" si="11"/>
        <v>327205.2365018501</v>
      </c>
      <c r="E36" s="61">
        <f t="shared" si="11"/>
        <v>54638.021579199994</v>
      </c>
      <c r="F36" s="61">
        <f t="shared" si="11"/>
        <v>349645.36650235</v>
      </c>
      <c r="G36" s="61">
        <f t="shared" si="11"/>
        <v>367264.18239999993</v>
      </c>
      <c r="H36" s="61">
        <f t="shared" si="11"/>
        <v>370335.27790000004</v>
      </c>
      <c r="I36" s="61">
        <f t="shared" si="11"/>
        <v>380551.72683379997</v>
      </c>
      <c r="J36" s="61">
        <f t="shared" si="11"/>
        <v>298586.84201739996</v>
      </c>
      <c r="K36" s="61">
        <f t="shared" si="11"/>
        <v>396151.08158672</v>
      </c>
      <c r="L36" s="61">
        <f t="shared" si="11"/>
        <v>140725.26364766998</v>
      </c>
      <c r="M36" s="61">
        <f t="shared" si="11"/>
        <v>73389.70591344</v>
      </c>
      <c r="N36" s="61">
        <f>N37+N38+N39+N40</f>
        <v>3395732.01748425</v>
      </c>
    </row>
    <row r="37" spans="1:14" ht="18.75" customHeight="1">
      <c r="A37" s="58" t="s">
        <v>55</v>
      </c>
      <c r="B37" s="55">
        <f aca="true" t="shared" si="12" ref="B37:M37">B29*B7</f>
        <v>396404.28630000004</v>
      </c>
      <c r="C37" s="55">
        <f t="shared" si="12"/>
        <v>237050.42399999997</v>
      </c>
      <c r="D37" s="55">
        <f t="shared" si="12"/>
        <v>315794.9234</v>
      </c>
      <c r="E37" s="55">
        <f t="shared" si="12"/>
        <v>54122.794599999994</v>
      </c>
      <c r="F37" s="55">
        <f t="shared" si="12"/>
        <v>348499.7571</v>
      </c>
      <c r="G37" s="55">
        <f t="shared" si="12"/>
        <v>365680.1012</v>
      </c>
      <c r="H37" s="55">
        <f t="shared" si="12"/>
        <v>368457.01310000004</v>
      </c>
      <c r="I37" s="55">
        <f t="shared" si="12"/>
        <v>375027.016</v>
      </c>
      <c r="J37" s="55">
        <f t="shared" si="12"/>
        <v>293806.05899999995</v>
      </c>
      <c r="K37" s="55">
        <f t="shared" si="12"/>
        <v>390639.3369</v>
      </c>
      <c r="L37" s="55">
        <f t="shared" si="12"/>
        <v>139862.09399999998</v>
      </c>
      <c r="M37" s="55">
        <f t="shared" si="12"/>
        <v>72886.27500000001</v>
      </c>
      <c r="N37" s="57">
        <f>SUM(B37:M37)</f>
        <v>3358230.0806</v>
      </c>
    </row>
    <row r="38" spans="1:14" ht="18.75" customHeight="1">
      <c r="A38" s="58" t="s">
        <v>56</v>
      </c>
      <c r="B38" s="55">
        <f aca="true" t="shared" si="13" ref="B38:M38">B30*B7</f>
        <v>-1175.51927218</v>
      </c>
      <c r="C38" s="55">
        <f t="shared" si="13"/>
        <v>-689.478426</v>
      </c>
      <c r="D38" s="55">
        <f t="shared" si="13"/>
        <v>-938.14689815</v>
      </c>
      <c r="E38" s="55">
        <f t="shared" si="13"/>
        <v>-131.0530208</v>
      </c>
      <c r="F38" s="55">
        <f t="shared" si="13"/>
        <v>-1015.79059765</v>
      </c>
      <c r="G38" s="55">
        <f t="shared" si="13"/>
        <v>-1078.0788</v>
      </c>
      <c r="H38" s="55">
        <f t="shared" si="13"/>
        <v>-1019.2952</v>
      </c>
      <c r="I38" s="55">
        <f t="shared" si="13"/>
        <v>-1079.5691662</v>
      </c>
      <c r="J38" s="55">
        <f t="shared" si="13"/>
        <v>-840.3869826</v>
      </c>
      <c r="K38" s="55">
        <f t="shared" si="13"/>
        <v>-1147.5253132799999</v>
      </c>
      <c r="L38" s="55">
        <f t="shared" si="13"/>
        <v>-407.99035233</v>
      </c>
      <c r="M38" s="55">
        <f t="shared" si="13"/>
        <v>-215.60908656</v>
      </c>
      <c r="N38" s="25">
        <f>SUM(B38:M38)</f>
        <v>-9738.44311575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10187.06</v>
      </c>
      <c r="E40" s="55">
        <v>0</v>
      </c>
      <c r="F40" s="55">
        <v>0</v>
      </c>
      <c r="G40" s="55">
        <v>0</v>
      </c>
      <c r="H40" s="55">
        <v>0</v>
      </c>
      <c r="I40" s="55">
        <v>4057.68</v>
      </c>
      <c r="J40" s="55">
        <v>3502.57</v>
      </c>
      <c r="K40" s="55">
        <v>4057.03</v>
      </c>
      <c r="L40" s="55">
        <v>0</v>
      </c>
      <c r="M40" s="55">
        <v>0</v>
      </c>
      <c r="N40" s="57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-50714.8</v>
      </c>
      <c r="C42" s="25">
        <f aca="true" t="shared" si="15" ref="C42:M42">+C43+C46+C54+C55</f>
        <v>-39873.4</v>
      </c>
      <c r="D42" s="25">
        <f t="shared" si="15"/>
        <v>-43836.8</v>
      </c>
      <c r="E42" s="25">
        <f t="shared" si="15"/>
        <v>-3591</v>
      </c>
      <c r="F42" s="25">
        <f t="shared" si="15"/>
        <v>-39797.4</v>
      </c>
      <c r="G42" s="25">
        <f t="shared" si="15"/>
        <v>-62570.8</v>
      </c>
      <c r="H42" s="25">
        <f t="shared" si="15"/>
        <v>-66578.2</v>
      </c>
      <c r="I42" s="25">
        <f t="shared" si="15"/>
        <v>-37867</v>
      </c>
      <c r="J42" s="25">
        <f t="shared" si="15"/>
        <v>-42962.8</v>
      </c>
      <c r="K42" s="25">
        <f t="shared" si="15"/>
        <v>-37711.2</v>
      </c>
      <c r="L42" s="25">
        <f t="shared" si="15"/>
        <v>-16830.2</v>
      </c>
      <c r="M42" s="25">
        <f t="shared" si="15"/>
        <v>-9720.4</v>
      </c>
      <c r="N42" s="25">
        <f>+N43+N46+N54+N55</f>
        <v>-452054.00000000006</v>
      </c>
    </row>
    <row r="43" spans="1:14" ht="18.75" customHeight="1">
      <c r="A43" s="17" t="s">
        <v>60</v>
      </c>
      <c r="B43" s="26">
        <f>B44+B45</f>
        <v>-50714.8</v>
      </c>
      <c r="C43" s="26">
        <f>C44+C45</f>
        <v>-39873.4</v>
      </c>
      <c r="D43" s="26">
        <f>D44+D45</f>
        <v>-43836.8</v>
      </c>
      <c r="E43" s="26">
        <f>E44+E45</f>
        <v>-3591</v>
      </c>
      <c r="F43" s="26">
        <f aca="true" t="shared" si="16" ref="F43:M43">F44+F45</f>
        <v>-39797.4</v>
      </c>
      <c r="G43" s="26">
        <f t="shared" si="16"/>
        <v>-62570.8</v>
      </c>
      <c r="H43" s="26">
        <f t="shared" si="16"/>
        <v>-66078.2</v>
      </c>
      <c r="I43" s="26">
        <f t="shared" si="16"/>
        <v>-37867</v>
      </c>
      <c r="J43" s="26">
        <f t="shared" si="16"/>
        <v>-42962.8</v>
      </c>
      <c r="K43" s="26">
        <f t="shared" si="16"/>
        <v>-37711.2</v>
      </c>
      <c r="L43" s="26">
        <f t="shared" si="16"/>
        <v>-16830.2</v>
      </c>
      <c r="M43" s="26">
        <f t="shared" si="16"/>
        <v>-9720.4</v>
      </c>
      <c r="N43" s="25">
        <f aca="true" t="shared" si="17" ref="N43:N55">SUM(B43:M43)</f>
        <v>-451554.00000000006</v>
      </c>
    </row>
    <row r="44" spans="1:25" ht="18.75" customHeight="1">
      <c r="A44" s="13" t="s">
        <v>61</v>
      </c>
      <c r="B44" s="20">
        <f>ROUND(-B9*$D$3,2)</f>
        <v>-50714.8</v>
      </c>
      <c r="C44" s="20">
        <f>ROUND(-C9*$D$3,2)</f>
        <v>-39873.4</v>
      </c>
      <c r="D44" s="20">
        <f>ROUND(-D9*$D$3,2)</f>
        <v>-43836.8</v>
      </c>
      <c r="E44" s="20">
        <f>ROUND(-E9*$D$3,2)</f>
        <v>-3591</v>
      </c>
      <c r="F44" s="20">
        <f aca="true" t="shared" si="18" ref="F44:M44">ROUND(-F9*$D$3,2)</f>
        <v>-39797.4</v>
      </c>
      <c r="G44" s="20">
        <f t="shared" si="18"/>
        <v>-62570.8</v>
      </c>
      <c r="H44" s="20">
        <f t="shared" si="18"/>
        <v>-66078.2</v>
      </c>
      <c r="I44" s="20">
        <f t="shared" si="18"/>
        <v>-37867</v>
      </c>
      <c r="J44" s="20">
        <f t="shared" si="18"/>
        <v>-42962.8</v>
      </c>
      <c r="K44" s="20">
        <f t="shared" si="18"/>
        <v>-37711.2</v>
      </c>
      <c r="L44" s="20">
        <f t="shared" si="18"/>
        <v>-16830.2</v>
      </c>
      <c r="M44" s="20">
        <f t="shared" si="18"/>
        <v>-9720.4</v>
      </c>
      <c r="N44" s="47">
        <f t="shared" si="17"/>
        <v>-451554.00000000006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347771.0470278201</v>
      </c>
      <c r="C57" s="29">
        <f t="shared" si="21"/>
        <v>198880.06557399998</v>
      </c>
      <c r="D57" s="29">
        <f t="shared" si="21"/>
        <v>283368.4365018501</v>
      </c>
      <c r="E57" s="29">
        <f t="shared" si="21"/>
        <v>51047.021579199994</v>
      </c>
      <c r="F57" s="29">
        <f t="shared" si="21"/>
        <v>309847.96650235</v>
      </c>
      <c r="G57" s="29">
        <f t="shared" si="21"/>
        <v>304693.38239999994</v>
      </c>
      <c r="H57" s="29">
        <f t="shared" si="21"/>
        <v>303757.07790000003</v>
      </c>
      <c r="I57" s="29">
        <f t="shared" si="21"/>
        <v>342684.72683379997</v>
      </c>
      <c r="J57" s="29">
        <f t="shared" si="21"/>
        <v>255624.04201739997</v>
      </c>
      <c r="K57" s="29">
        <f t="shared" si="21"/>
        <v>358439.88158672</v>
      </c>
      <c r="L57" s="29">
        <f t="shared" si="21"/>
        <v>123895.06364766999</v>
      </c>
      <c r="M57" s="29">
        <f t="shared" si="21"/>
        <v>63669.30591344</v>
      </c>
      <c r="N57" s="29">
        <f>SUM(B57:M57)</f>
        <v>2943678.01748425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347771.05</v>
      </c>
      <c r="C60" s="36">
        <f aca="true" t="shared" si="22" ref="C60:M60">SUM(C61:C74)</f>
        <v>198880.06</v>
      </c>
      <c r="D60" s="36">
        <f t="shared" si="22"/>
        <v>283368.43</v>
      </c>
      <c r="E60" s="36">
        <f t="shared" si="22"/>
        <v>51047.02</v>
      </c>
      <c r="F60" s="36">
        <f t="shared" si="22"/>
        <v>309847.97</v>
      </c>
      <c r="G60" s="36">
        <f t="shared" si="22"/>
        <v>304693.38</v>
      </c>
      <c r="H60" s="36">
        <f t="shared" si="22"/>
        <v>303757.07</v>
      </c>
      <c r="I60" s="36">
        <f t="shared" si="22"/>
        <v>342684.73</v>
      </c>
      <c r="J60" s="36">
        <f t="shared" si="22"/>
        <v>255624.04</v>
      </c>
      <c r="K60" s="36">
        <f t="shared" si="22"/>
        <v>358439.88</v>
      </c>
      <c r="L60" s="36">
        <f t="shared" si="22"/>
        <v>123895.06</v>
      </c>
      <c r="M60" s="36">
        <f t="shared" si="22"/>
        <v>63669.31</v>
      </c>
      <c r="N60" s="29">
        <f>SUM(N61:N74)</f>
        <v>2943678</v>
      </c>
    </row>
    <row r="61" spans="1:15" ht="18.75" customHeight="1">
      <c r="A61" s="17" t="s">
        <v>75</v>
      </c>
      <c r="B61" s="36">
        <v>73171.33</v>
      </c>
      <c r="C61" s="36">
        <v>67329.47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140500.8</v>
      </c>
      <c r="O61"/>
    </row>
    <row r="62" spans="1:15" ht="18.75" customHeight="1">
      <c r="A62" s="17" t="s">
        <v>76</v>
      </c>
      <c r="B62" s="36">
        <v>274599.72</v>
      </c>
      <c r="C62" s="36">
        <v>131550.59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406150.30999999994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283368.43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283368.43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51047.02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51047.02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309847.97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309847.97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304693.38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304693.38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243142.12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243142.12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60614.95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60614.95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342684.73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342684.73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255624.04</v>
      </c>
      <c r="K70" s="35">
        <v>0</v>
      </c>
      <c r="L70" s="35">
        <v>0</v>
      </c>
      <c r="M70" s="35">
        <v>0</v>
      </c>
      <c r="N70" s="29">
        <f t="shared" si="23"/>
        <v>255624.04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358439.88</v>
      </c>
      <c r="L71" s="35">
        <v>0</v>
      </c>
      <c r="M71" s="62"/>
      <c r="N71" s="26">
        <f t="shared" si="23"/>
        <v>358439.88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123895.06</v>
      </c>
      <c r="M72" s="35">
        <v>0</v>
      </c>
      <c r="N72" s="29">
        <f t="shared" si="23"/>
        <v>123895.06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63669.31</v>
      </c>
      <c r="N73" s="26">
        <f t="shared" si="23"/>
        <v>63669.31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2.317122958739432</v>
      </c>
      <c r="C78" s="45">
        <v>2.2425818463667824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2.049695892685712</v>
      </c>
      <c r="C79" s="45">
        <v>1.9391981461219774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1.8754365996903049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2.6188957282845227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2.188470500806487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1.7373937139288886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2.0430754426711406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2.002333502739617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1.9837297176041013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2.235182111662046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2.1356234120749247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2.541589402872907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2.4920950087758498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2017-08-11T19:39:43Z</dcterms:modified>
  <cp:category/>
  <cp:version/>
  <cp:contentType/>
  <cp:contentStatus/>
</cp:coreProperties>
</file>