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<sst xmlns="http://schemas.openxmlformats.org/spreadsheetml/2006/main" count="105" uniqueCount="103">
  <si>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</si>
  <si>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</si>
  <si>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</si>
  <si>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</si>
  <si>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</si>
  <si>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</si>
  <si>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</si>
  <si>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</si>
  <si>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</si>
  <si>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</si>
  <si>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</si>
  <si>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</si>
  <si>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</si>
  <si>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</si>
  <si>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</si>
  <si>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</si>
  <si>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</si>
  <si>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</si>
  <si>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</si>
  <si>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</si>
  <si>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</si>
  <si>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</si>
  <si>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</si>
  <si>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</si>
  <si>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</si>
  <si>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</si>
  <si>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</si>
  <si>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</si>
  <si>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</si>
  <si>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</si>
  <si>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</si>
  <si>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</si>
  <si>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</si>
  <si>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</si>
  <si>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</si>
  <si>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</si>
  <si>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</si>
  <si>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</si>
  <si>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</si>
  <si>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</si>
  <si>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</si>
  <si>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</si>
  <si>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</si>
  <si>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</si>
  <si>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</si>
  <si>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</si>
  <si>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</si>
  <si>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</si>
  <si>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</si>
  <si>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</si>
  <si>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</si>
  <si>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</si>
  <si>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</si>
  <si>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</si>
  <si>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</si>
  <si>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</si>
  <si>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</si>
  <si>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</si>
  <si>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</si>
  <si>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</si>
  <si>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</si>
  <si>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</si>
  <si>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</si>
  <si>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</si>
  <si>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</si>
  <si>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</si>
  <si>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</si>
  <si>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</si>
  <si>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</si>
  <si>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</si>
  <si>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</si>
  <si>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</si>
  <si>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</si>
  <si>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</si>
  <si>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</si>
  <si>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</si>
  <si>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</si>
  <si>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</si>
  <si>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</si>
  <si>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</si>
  <si>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</si>
  <si>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</si>
  <si>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</si>
  <si>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</si>
  <si>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</si>
  <si>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</si>
  <si>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</si>
  <si>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</si>
  <si>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</si>
  <si>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</si>
  <si>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</si>
  <si>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</si>
  <si>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</si>
  <si>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</si>
  <si>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</si>
  <si>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</si>
  <si>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</si>
  <si>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</si>
  <si>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</si>
  <si>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</si>
  <si>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</si>
  <si>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</si>
  <si>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05/08/17 - VENCIMENTO 11/08/17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</si>
</sst>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351269</v>
      </c>
      <c r="C7" s="10">
        <f>C8+C20+C24</f>
        <v>211845</v>
      </c>
      <c r="D7" s="10">
        <f>D8+D20+D24</f>
        <v>290107</v>
      </c>
      <c r="E7" s="10">
        <f>E8+E20+E24</f>
        <v>40492</v>
      </c>
      <c r="F7" s="10">
        <f aca="true" t="shared" si="0" ref="F7:M7">F8+F20+F24</f>
        <v>236376</v>
      </c>
      <c r="G7" s="10">
        <f t="shared" si="0"/>
        <v>364644</v>
      </c>
      <c r="H7" s="10">
        <f t="shared" si="0"/>
        <v>324689</v>
      </c>
      <c r="I7" s="10">
        <f t="shared" si="0"/>
        <v>302737</v>
      </c>
      <c r="J7" s="10">
        <f t="shared" si="0"/>
        <v>215526</v>
      </c>
      <c r="K7" s="10">
        <f t="shared" si="0"/>
        <v>284837</v>
      </c>
      <c r="L7" s="10">
        <f t="shared" si="0"/>
        <v>95593</v>
      </c>
      <c r="M7" s="10">
        <f t="shared" si="0"/>
        <v>54743</v>
      </c>
      <c r="N7" s="10">
        <f>+N8+N20+N24</f>
        <v>2772858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160268</v>
      </c>
      <c r="C8" s="12">
        <f>+C9+C12+C16</f>
        <v>105861</v>
      </c>
      <c r="D8" s="12">
        <f>+D9+D12+D16</f>
        <v>149034</v>
      </c>
      <c r="E8" s="12">
        <f>+E9+E12+E16</f>
        <v>19111</v>
      </c>
      <c r="F8" s="12">
        <f aca="true" t="shared" si="1" ref="F8:M8">+F9+F12+F16</f>
        <v>113050</v>
      </c>
      <c r="G8" s="12">
        <f t="shared" si="1"/>
        <v>177976</v>
      </c>
      <c r="H8" s="12">
        <f t="shared" si="1"/>
        <v>156261</v>
      </c>
      <c r="I8" s="12">
        <f t="shared" si="1"/>
        <v>147903</v>
      </c>
      <c r="J8" s="12">
        <f t="shared" si="1"/>
        <v>108134</v>
      </c>
      <c r="K8" s="12">
        <f t="shared" si="1"/>
        <v>135829</v>
      </c>
      <c r="L8" s="12">
        <f t="shared" si="1"/>
        <v>50571</v>
      </c>
      <c r="M8" s="12">
        <f t="shared" si="1"/>
        <v>30905</v>
      </c>
      <c r="N8" s="12">
        <f>SUM(B8:M8)</f>
        <v>1354903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18753</v>
      </c>
      <c r="C9" s="14">
        <v>16127</v>
      </c>
      <c r="D9" s="14">
        <v>15704</v>
      </c>
      <c r="E9" s="14">
        <v>1636</v>
      </c>
      <c r="F9" s="14">
        <v>12421</v>
      </c>
      <c r="G9" s="14">
        <v>22266</v>
      </c>
      <c r="H9" s="14">
        <v>24603</v>
      </c>
      <c r="I9" s="14">
        <v>12037</v>
      </c>
      <c r="J9" s="14">
        <v>15016</v>
      </c>
      <c r="K9" s="14">
        <v>12901</v>
      </c>
      <c r="L9" s="14">
        <v>6714</v>
      </c>
      <c r="M9" s="14">
        <v>4226</v>
      </c>
      <c r="N9" s="12">
        <f aca="true" t="shared" si="2" ref="N9:N19">SUM(B9:M9)</f>
        <v>162404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18753</v>
      </c>
      <c r="C10" s="14">
        <f>+C9-C11</f>
        <v>16127</v>
      </c>
      <c r="D10" s="14">
        <f>+D9-D11</f>
        <v>15704</v>
      </c>
      <c r="E10" s="14">
        <f>+E9-E11</f>
        <v>1636</v>
      </c>
      <c r="F10" s="14">
        <f aca="true" t="shared" si="3" ref="F10:M10">+F9-F11</f>
        <v>12421</v>
      </c>
      <c r="G10" s="14">
        <f t="shared" si="3"/>
        <v>22266</v>
      </c>
      <c r="H10" s="14">
        <f t="shared" si="3"/>
        <v>24603</v>
      </c>
      <c r="I10" s="14">
        <f t="shared" si="3"/>
        <v>12037</v>
      </c>
      <c r="J10" s="14">
        <f t="shared" si="3"/>
        <v>15016</v>
      </c>
      <c r="K10" s="14">
        <f t="shared" si="3"/>
        <v>12901</v>
      </c>
      <c r="L10" s="14">
        <f t="shared" si="3"/>
        <v>6714</v>
      </c>
      <c r="M10" s="14">
        <f t="shared" si="3"/>
        <v>4226</v>
      </c>
      <c r="N10" s="12">
        <f t="shared" si="2"/>
        <v>162404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131779</v>
      </c>
      <c r="C12" s="14">
        <f>C13+C14+C15</f>
        <v>83618</v>
      </c>
      <c r="D12" s="14">
        <f>D13+D14+D15</f>
        <v>125274</v>
      </c>
      <c r="E12" s="14">
        <f>E13+E14+E15</f>
        <v>16361</v>
      </c>
      <c r="F12" s="14">
        <f aca="true" t="shared" si="4" ref="F12:M12">F13+F14+F15</f>
        <v>93901</v>
      </c>
      <c r="G12" s="14">
        <f t="shared" si="4"/>
        <v>144224</v>
      </c>
      <c r="H12" s="14">
        <f t="shared" si="4"/>
        <v>122488</v>
      </c>
      <c r="I12" s="14">
        <f t="shared" si="4"/>
        <v>126119</v>
      </c>
      <c r="J12" s="14">
        <f t="shared" si="4"/>
        <v>86408</v>
      </c>
      <c r="K12" s="14">
        <f t="shared" si="4"/>
        <v>113357</v>
      </c>
      <c r="L12" s="14">
        <f t="shared" si="4"/>
        <v>41133</v>
      </c>
      <c r="M12" s="14">
        <f t="shared" si="4"/>
        <v>25242</v>
      </c>
      <c r="N12" s="12">
        <f t="shared" si="2"/>
        <v>1109904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62464</v>
      </c>
      <c r="C13" s="14">
        <v>41477</v>
      </c>
      <c r="D13" s="14">
        <v>58712</v>
      </c>
      <c r="E13" s="14">
        <v>7935</v>
      </c>
      <c r="F13" s="14">
        <v>44410</v>
      </c>
      <c r="G13" s="14">
        <v>69055</v>
      </c>
      <c r="H13" s="14">
        <v>61001</v>
      </c>
      <c r="I13" s="14">
        <v>61216</v>
      </c>
      <c r="J13" s="14">
        <v>40427</v>
      </c>
      <c r="K13" s="14">
        <v>51765</v>
      </c>
      <c r="L13" s="14">
        <v>18279</v>
      </c>
      <c r="M13" s="14">
        <v>11049</v>
      </c>
      <c r="N13" s="12">
        <f t="shared" si="2"/>
        <v>527790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67287</v>
      </c>
      <c r="C14" s="14">
        <v>40211</v>
      </c>
      <c r="D14" s="14">
        <v>64984</v>
      </c>
      <c r="E14" s="14">
        <v>8100</v>
      </c>
      <c r="F14" s="14">
        <v>47651</v>
      </c>
      <c r="G14" s="14">
        <v>71398</v>
      </c>
      <c r="H14" s="14">
        <v>59245</v>
      </c>
      <c r="I14" s="14">
        <v>63535</v>
      </c>
      <c r="J14" s="14">
        <v>44463</v>
      </c>
      <c r="K14" s="14">
        <v>60152</v>
      </c>
      <c r="L14" s="14">
        <v>22205</v>
      </c>
      <c r="M14" s="14">
        <v>13873</v>
      </c>
      <c r="N14" s="12">
        <f t="shared" si="2"/>
        <v>563104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2028</v>
      </c>
      <c r="C15" s="14">
        <v>1930</v>
      </c>
      <c r="D15" s="14">
        <v>1578</v>
      </c>
      <c r="E15" s="14">
        <v>326</v>
      </c>
      <c r="F15" s="14">
        <v>1840</v>
      </c>
      <c r="G15" s="14">
        <v>3771</v>
      </c>
      <c r="H15" s="14">
        <v>2242</v>
      </c>
      <c r="I15" s="14">
        <v>1368</v>
      </c>
      <c r="J15" s="14">
        <v>1518</v>
      </c>
      <c r="K15" s="14">
        <v>1440</v>
      </c>
      <c r="L15" s="14">
        <v>649</v>
      </c>
      <c r="M15" s="14">
        <v>320</v>
      </c>
      <c r="N15" s="12">
        <f t="shared" si="2"/>
        <v>19010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9736</v>
      </c>
      <c r="C16" s="14">
        <f>C17+C18+C19</f>
        <v>6116</v>
      </c>
      <c r="D16" s="14">
        <f>D17+D18+D19</f>
        <v>8056</v>
      </c>
      <c r="E16" s="14">
        <f>E17+E18+E19</f>
        <v>1114</v>
      </c>
      <c r="F16" s="14">
        <f aca="true" t="shared" si="5" ref="F16:M16">F17+F18+F19</f>
        <v>6728</v>
      </c>
      <c r="G16" s="14">
        <f t="shared" si="5"/>
        <v>11486</v>
      </c>
      <c r="H16" s="14">
        <f t="shared" si="5"/>
        <v>9170</v>
      </c>
      <c r="I16" s="14">
        <f t="shared" si="5"/>
        <v>9747</v>
      </c>
      <c r="J16" s="14">
        <f t="shared" si="5"/>
        <v>6710</v>
      </c>
      <c r="K16" s="14">
        <f t="shared" si="5"/>
        <v>9571</v>
      </c>
      <c r="L16" s="14">
        <f t="shared" si="5"/>
        <v>2724</v>
      </c>
      <c r="M16" s="14">
        <f t="shared" si="5"/>
        <v>1437</v>
      </c>
      <c r="N16" s="12">
        <f t="shared" si="2"/>
        <v>82595</v>
      </c>
    </row>
    <row r="17" spans="1:25" ht="18.75" customHeight="1">
      <c r="A17" s="15" t="s">
        <v>16</v>
      </c>
      <c r="B17" s="14">
        <v>9619</v>
      </c>
      <c r="C17" s="14">
        <v>6056</v>
      </c>
      <c r="D17" s="14">
        <v>7949</v>
      </c>
      <c r="E17" s="14">
        <v>1102</v>
      </c>
      <c r="F17" s="14">
        <v>6649</v>
      </c>
      <c r="G17" s="14">
        <v>11387</v>
      </c>
      <c r="H17" s="14">
        <v>9071</v>
      </c>
      <c r="I17" s="14">
        <v>9663</v>
      </c>
      <c r="J17" s="14">
        <v>6621</v>
      </c>
      <c r="K17" s="14">
        <v>9485</v>
      </c>
      <c r="L17" s="14">
        <v>2685</v>
      </c>
      <c r="M17" s="14">
        <v>1408</v>
      </c>
      <c r="N17" s="12">
        <f t="shared" si="2"/>
        <v>81695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115</v>
      </c>
      <c r="C18" s="14">
        <v>59</v>
      </c>
      <c r="D18" s="14">
        <v>106</v>
      </c>
      <c r="E18" s="14">
        <v>12</v>
      </c>
      <c r="F18" s="14">
        <v>69</v>
      </c>
      <c r="G18" s="14">
        <v>94</v>
      </c>
      <c r="H18" s="14">
        <v>94</v>
      </c>
      <c r="I18" s="14">
        <v>82</v>
      </c>
      <c r="J18" s="14">
        <v>84</v>
      </c>
      <c r="K18" s="14">
        <v>82</v>
      </c>
      <c r="L18" s="14">
        <v>37</v>
      </c>
      <c r="M18" s="14">
        <v>28</v>
      </c>
      <c r="N18" s="12">
        <f t="shared" si="2"/>
        <v>862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2</v>
      </c>
      <c r="C19" s="14">
        <v>1</v>
      </c>
      <c r="D19" s="14">
        <v>1</v>
      </c>
      <c r="E19" s="14">
        <v>0</v>
      </c>
      <c r="F19" s="14">
        <v>10</v>
      </c>
      <c r="G19" s="14">
        <v>5</v>
      </c>
      <c r="H19" s="14">
        <v>5</v>
      </c>
      <c r="I19" s="14">
        <v>2</v>
      </c>
      <c r="J19" s="14">
        <v>5</v>
      </c>
      <c r="K19" s="14">
        <v>4</v>
      </c>
      <c r="L19" s="14">
        <v>2</v>
      </c>
      <c r="M19" s="14">
        <v>1</v>
      </c>
      <c r="N19" s="12">
        <f t="shared" si="2"/>
        <v>38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91376</v>
      </c>
      <c r="C20" s="18">
        <f>C21+C22+C23</f>
        <v>46145</v>
      </c>
      <c r="D20" s="18">
        <f>D21+D22+D23</f>
        <v>61757</v>
      </c>
      <c r="E20" s="18">
        <f>E21+E22+E23</f>
        <v>8704</v>
      </c>
      <c r="F20" s="18">
        <f aca="true" t="shared" si="6" ref="F20:M20">F21+F22+F23</f>
        <v>51263</v>
      </c>
      <c r="G20" s="18">
        <f t="shared" si="6"/>
        <v>77954</v>
      </c>
      <c r="H20" s="18">
        <f t="shared" si="6"/>
        <v>77894</v>
      </c>
      <c r="I20" s="18">
        <f t="shared" si="6"/>
        <v>78966</v>
      </c>
      <c r="J20" s="18">
        <f t="shared" si="6"/>
        <v>49556</v>
      </c>
      <c r="K20" s="18">
        <f t="shared" si="6"/>
        <v>83940</v>
      </c>
      <c r="L20" s="18">
        <f t="shared" si="6"/>
        <v>26151</v>
      </c>
      <c r="M20" s="18">
        <f t="shared" si="6"/>
        <v>14042</v>
      </c>
      <c r="N20" s="12">
        <f aca="true" t="shared" si="7" ref="N20:N26">SUM(B20:M20)</f>
        <v>667748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45499</v>
      </c>
      <c r="C21" s="14">
        <v>25060</v>
      </c>
      <c r="D21" s="14">
        <v>29426</v>
      </c>
      <c r="E21" s="14">
        <v>4434</v>
      </c>
      <c r="F21" s="14">
        <v>25480</v>
      </c>
      <c r="G21" s="14">
        <v>38318</v>
      </c>
      <c r="H21" s="14">
        <v>41914</v>
      </c>
      <c r="I21" s="14">
        <v>40134</v>
      </c>
      <c r="J21" s="14">
        <v>24657</v>
      </c>
      <c r="K21" s="14">
        <v>40160</v>
      </c>
      <c r="L21" s="14">
        <v>12492</v>
      </c>
      <c r="M21" s="14">
        <v>6857</v>
      </c>
      <c r="N21" s="12">
        <f t="shared" si="7"/>
        <v>334431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44827</v>
      </c>
      <c r="C22" s="14">
        <v>20362</v>
      </c>
      <c r="D22" s="14">
        <v>31746</v>
      </c>
      <c r="E22" s="14">
        <v>4140</v>
      </c>
      <c r="F22" s="14">
        <v>25105</v>
      </c>
      <c r="G22" s="14">
        <v>38259</v>
      </c>
      <c r="H22" s="14">
        <v>35090</v>
      </c>
      <c r="I22" s="14">
        <v>38173</v>
      </c>
      <c r="J22" s="14">
        <v>24310</v>
      </c>
      <c r="K22" s="14">
        <v>42969</v>
      </c>
      <c r="L22" s="14">
        <v>13341</v>
      </c>
      <c r="M22" s="14">
        <v>7048</v>
      </c>
      <c r="N22" s="12">
        <f t="shared" si="7"/>
        <v>325370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1050</v>
      </c>
      <c r="C23" s="14">
        <v>723</v>
      </c>
      <c r="D23" s="14">
        <v>585</v>
      </c>
      <c r="E23" s="14">
        <v>130</v>
      </c>
      <c r="F23" s="14">
        <v>678</v>
      </c>
      <c r="G23" s="14">
        <v>1377</v>
      </c>
      <c r="H23" s="14">
        <v>890</v>
      </c>
      <c r="I23" s="14">
        <v>659</v>
      </c>
      <c r="J23" s="14">
        <v>589</v>
      </c>
      <c r="K23" s="14">
        <v>811</v>
      </c>
      <c r="L23" s="14">
        <v>318</v>
      </c>
      <c r="M23" s="14">
        <v>137</v>
      </c>
      <c r="N23" s="12">
        <f t="shared" si="7"/>
        <v>7947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99625</v>
      </c>
      <c r="C24" s="14">
        <f>C25+C26</f>
        <v>59839</v>
      </c>
      <c r="D24" s="14">
        <f>D25+D26</f>
        <v>79316</v>
      </c>
      <c r="E24" s="14">
        <f>E25+E26</f>
        <v>12677</v>
      </c>
      <c r="F24" s="14">
        <f aca="true" t="shared" si="8" ref="F24:M24">F25+F26</f>
        <v>72063</v>
      </c>
      <c r="G24" s="14">
        <f t="shared" si="8"/>
        <v>108714</v>
      </c>
      <c r="H24" s="14">
        <f t="shared" si="8"/>
        <v>90534</v>
      </c>
      <c r="I24" s="14">
        <f t="shared" si="8"/>
        <v>75868</v>
      </c>
      <c r="J24" s="14">
        <f t="shared" si="8"/>
        <v>57836</v>
      </c>
      <c r="K24" s="14">
        <f t="shared" si="8"/>
        <v>65068</v>
      </c>
      <c r="L24" s="14">
        <f t="shared" si="8"/>
        <v>18871</v>
      </c>
      <c r="M24" s="14">
        <f t="shared" si="8"/>
        <v>9796</v>
      </c>
      <c r="N24" s="12">
        <f t="shared" si="7"/>
        <v>750207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49196</v>
      </c>
      <c r="C25" s="14">
        <v>33578</v>
      </c>
      <c r="D25" s="14">
        <v>43809</v>
      </c>
      <c r="E25" s="14">
        <v>7482</v>
      </c>
      <c r="F25" s="14">
        <v>39981</v>
      </c>
      <c r="G25" s="14">
        <v>63216</v>
      </c>
      <c r="H25" s="14">
        <v>54265</v>
      </c>
      <c r="I25" s="14">
        <v>38592</v>
      </c>
      <c r="J25" s="14">
        <v>32471</v>
      </c>
      <c r="K25" s="14">
        <v>33588</v>
      </c>
      <c r="L25" s="14">
        <v>10144</v>
      </c>
      <c r="M25" s="14">
        <v>4829</v>
      </c>
      <c r="N25" s="12">
        <f t="shared" si="7"/>
        <v>411151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50429</v>
      </c>
      <c r="C26" s="14">
        <v>26261</v>
      </c>
      <c r="D26" s="14">
        <v>35507</v>
      </c>
      <c r="E26" s="14">
        <v>5195</v>
      </c>
      <c r="F26" s="14">
        <v>32082</v>
      </c>
      <c r="G26" s="14">
        <v>45498</v>
      </c>
      <c r="H26" s="14">
        <v>36269</v>
      </c>
      <c r="I26" s="14">
        <v>37276</v>
      </c>
      <c r="J26" s="14">
        <v>25365</v>
      </c>
      <c r="K26" s="14">
        <v>31480</v>
      </c>
      <c r="L26" s="14">
        <v>8727</v>
      </c>
      <c r="M26" s="14">
        <v>4967</v>
      </c>
      <c r="N26" s="12">
        <f t="shared" si="7"/>
        <v>339056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2.08270546</v>
      </c>
      <c r="C28" s="23">
        <f aca="true" t="shared" si="9" ref="C28:M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2.0187000000000004</v>
      </c>
      <c r="I28" s="23">
        <f t="shared" si="9"/>
        <v>1.9703118</v>
      </c>
      <c r="J28" s="23">
        <f t="shared" si="9"/>
        <v>2.2191343</v>
      </c>
      <c r="K28" s="23">
        <f t="shared" si="9"/>
        <v>2.12144976</v>
      </c>
      <c r="L28" s="23">
        <f t="shared" si="9"/>
        <v>2.5186314299999997</v>
      </c>
      <c r="M28" s="23">
        <f t="shared" si="9"/>
        <v>2.46767856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2.0243</v>
      </c>
      <c r="I29" s="23">
        <v>1.976</v>
      </c>
      <c r="J29" s="23">
        <v>2.2255</v>
      </c>
      <c r="K29" s="23">
        <v>2.1277</v>
      </c>
      <c r="L29" s="23">
        <v>2.526</v>
      </c>
      <c r="M29" s="23">
        <v>2.475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734846.9442287401</v>
      </c>
      <c r="C36" s="61">
        <f aca="true" t="shared" si="11" ref="C36:M36">C37+C38+C39+C40</f>
        <v>428652.3057725</v>
      </c>
      <c r="D36" s="61">
        <f t="shared" si="11"/>
        <v>552716.2780553501</v>
      </c>
      <c r="E36" s="61">
        <f t="shared" si="11"/>
        <v>105436.2718528</v>
      </c>
      <c r="F36" s="61">
        <f t="shared" si="11"/>
        <v>516265.5020108</v>
      </c>
      <c r="G36" s="61">
        <f t="shared" si="11"/>
        <v>631600.1312</v>
      </c>
      <c r="H36" s="61">
        <f t="shared" si="11"/>
        <v>658347.2443</v>
      </c>
      <c r="I36" s="61">
        <f t="shared" si="11"/>
        <v>603090.5633966001</v>
      </c>
      <c r="J36" s="61">
        <f t="shared" si="11"/>
        <v>483902.3091417999</v>
      </c>
      <c r="K36" s="61">
        <f t="shared" si="11"/>
        <v>610926.65528912</v>
      </c>
      <c r="L36" s="61">
        <f t="shared" si="11"/>
        <v>242034.69428799</v>
      </c>
      <c r="M36" s="61">
        <f t="shared" si="11"/>
        <v>135807.16741008003</v>
      </c>
      <c r="N36" s="61">
        <f>N37+N38+N39+N40</f>
        <v>5703626.06694578</v>
      </c>
    </row>
    <row r="37" spans="1:14" ht="18.75" customHeight="1">
      <c r="A37" s="58" t="s">
        <v>55</v>
      </c>
      <c r="B37" s="55">
        <f aca="true" t="shared" si="12" ref="B37:M37">B29*B7</f>
        <v>733765.8141000001</v>
      </c>
      <c r="C37" s="55">
        <f t="shared" si="12"/>
        <v>427503.20999999996</v>
      </c>
      <c r="D37" s="55">
        <f t="shared" si="12"/>
        <v>541977.8974</v>
      </c>
      <c r="E37" s="55">
        <f t="shared" si="12"/>
        <v>105044.3464</v>
      </c>
      <c r="F37" s="55">
        <f t="shared" si="12"/>
        <v>515606.9688</v>
      </c>
      <c r="G37" s="55">
        <f t="shared" si="12"/>
        <v>630797.6555999999</v>
      </c>
      <c r="H37" s="55">
        <f t="shared" si="12"/>
        <v>657267.9427</v>
      </c>
      <c r="I37" s="55">
        <f t="shared" si="12"/>
        <v>598208.312</v>
      </c>
      <c r="J37" s="55">
        <f t="shared" si="12"/>
        <v>479653.11299999995</v>
      </c>
      <c r="K37" s="55">
        <f t="shared" si="12"/>
        <v>606047.6849</v>
      </c>
      <c r="L37" s="55">
        <f t="shared" si="12"/>
        <v>241467.91799999998</v>
      </c>
      <c r="M37" s="55">
        <f t="shared" si="12"/>
        <v>135488.92500000002</v>
      </c>
      <c r="N37" s="57">
        <f>SUM(B37:M37)</f>
        <v>5672829.7879</v>
      </c>
    </row>
    <row r="38" spans="1:14" ht="18.75" customHeight="1">
      <c r="A38" s="58" t="s">
        <v>56</v>
      </c>
      <c r="B38" s="55">
        <f aca="true" t="shared" si="13" ref="B38:M38">B30*B7</f>
        <v>-2175.9498712600002</v>
      </c>
      <c r="C38" s="55">
        <f t="shared" si="13"/>
        <v>-1243.4242275</v>
      </c>
      <c r="D38" s="55">
        <f t="shared" si="13"/>
        <v>-1610.07934465</v>
      </c>
      <c r="E38" s="55">
        <f t="shared" si="13"/>
        <v>-254.3545472</v>
      </c>
      <c r="F38" s="55">
        <f t="shared" si="13"/>
        <v>-1502.8667892</v>
      </c>
      <c r="G38" s="55">
        <f t="shared" si="13"/>
        <v>-1859.6844</v>
      </c>
      <c r="H38" s="55">
        <f t="shared" si="13"/>
        <v>-1818.2584</v>
      </c>
      <c r="I38" s="55">
        <f t="shared" si="13"/>
        <v>-1722.0286034</v>
      </c>
      <c r="J38" s="55">
        <f t="shared" si="13"/>
        <v>-1371.9738582</v>
      </c>
      <c r="K38" s="55">
        <f t="shared" si="13"/>
        <v>-1780.29961088</v>
      </c>
      <c r="L38" s="55">
        <f t="shared" si="13"/>
        <v>-704.38371201</v>
      </c>
      <c r="M38" s="55">
        <f t="shared" si="13"/>
        <v>-400.79758992</v>
      </c>
      <c r="N38" s="25">
        <f>SUM(B38:M38)</f>
        <v>-16444.10095422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10187.06</v>
      </c>
      <c r="E40" s="55">
        <v>0</v>
      </c>
      <c r="F40" s="55">
        <v>0</v>
      </c>
      <c r="G40" s="55">
        <v>0</v>
      </c>
      <c r="H40" s="55">
        <v>0</v>
      </c>
      <c r="I40" s="55">
        <v>4057.68</v>
      </c>
      <c r="J40" s="55">
        <v>3502.57</v>
      </c>
      <c r="K40" s="55">
        <v>4057.03</v>
      </c>
      <c r="L40" s="55">
        <v>0</v>
      </c>
      <c r="M40" s="55">
        <v>0</v>
      </c>
      <c r="N40" s="57">
        <f>SUM(B40:M40)</f>
        <v>21804.34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-71261.4</v>
      </c>
      <c r="C42" s="25">
        <f aca="true" t="shared" si="15" ref="C42:M42">+C43+C46+C54+C55</f>
        <v>-61282.6</v>
      </c>
      <c r="D42" s="25">
        <f t="shared" si="15"/>
        <v>-59675.2</v>
      </c>
      <c r="E42" s="25">
        <f t="shared" si="15"/>
        <v>-6216.8</v>
      </c>
      <c r="F42" s="25">
        <f t="shared" si="15"/>
        <v>-47199.8</v>
      </c>
      <c r="G42" s="25">
        <f t="shared" si="15"/>
        <v>-84610.8</v>
      </c>
      <c r="H42" s="25">
        <f t="shared" si="15"/>
        <v>-93991.4</v>
      </c>
      <c r="I42" s="25">
        <f t="shared" si="15"/>
        <v>-45740.6</v>
      </c>
      <c r="J42" s="25">
        <f t="shared" si="15"/>
        <v>-57060.8</v>
      </c>
      <c r="K42" s="25">
        <f t="shared" si="15"/>
        <v>-49023.8</v>
      </c>
      <c r="L42" s="25">
        <f t="shared" si="15"/>
        <v>-25513.2</v>
      </c>
      <c r="M42" s="25">
        <f t="shared" si="15"/>
        <v>-16058.8</v>
      </c>
      <c r="N42" s="25">
        <f>+N43+N46+N54+N55</f>
        <v>-617635.2000000001</v>
      </c>
    </row>
    <row r="43" spans="1:14" ht="18.75" customHeight="1">
      <c r="A43" s="17" t="s">
        <v>60</v>
      </c>
      <c r="B43" s="26">
        <f>B44+B45</f>
        <v>-71261.4</v>
      </c>
      <c r="C43" s="26">
        <f>C44+C45</f>
        <v>-61282.6</v>
      </c>
      <c r="D43" s="26">
        <f>D44+D45</f>
        <v>-59675.2</v>
      </c>
      <c r="E43" s="26">
        <f>E44+E45</f>
        <v>-6216.8</v>
      </c>
      <c r="F43" s="26">
        <f aca="true" t="shared" si="16" ref="F43:M43">F44+F45</f>
        <v>-47199.8</v>
      </c>
      <c r="G43" s="26">
        <f t="shared" si="16"/>
        <v>-84610.8</v>
      </c>
      <c r="H43" s="26">
        <f t="shared" si="16"/>
        <v>-93491.4</v>
      </c>
      <c r="I43" s="26">
        <f t="shared" si="16"/>
        <v>-45740.6</v>
      </c>
      <c r="J43" s="26">
        <f t="shared" si="16"/>
        <v>-57060.8</v>
      </c>
      <c r="K43" s="26">
        <f t="shared" si="16"/>
        <v>-49023.8</v>
      </c>
      <c r="L43" s="26">
        <f t="shared" si="16"/>
        <v>-25513.2</v>
      </c>
      <c r="M43" s="26">
        <f t="shared" si="16"/>
        <v>-16058.8</v>
      </c>
      <c r="N43" s="25">
        <f aca="true" t="shared" si="17" ref="N43:N55">SUM(B43:M43)</f>
        <v>-617135.2000000001</v>
      </c>
    </row>
    <row r="44" spans="1:25" ht="18.75" customHeight="1">
      <c r="A44" s="13" t="s">
        <v>61</v>
      </c>
      <c r="B44" s="20">
        <f>ROUND(-B9*$D$3,2)</f>
        <v>-71261.4</v>
      </c>
      <c r="C44" s="20">
        <f>ROUND(-C9*$D$3,2)</f>
        <v>-61282.6</v>
      </c>
      <c r="D44" s="20">
        <f>ROUND(-D9*$D$3,2)</f>
        <v>-59675.2</v>
      </c>
      <c r="E44" s="20">
        <f>ROUND(-E9*$D$3,2)</f>
        <v>-6216.8</v>
      </c>
      <c r="F44" s="20">
        <f aca="true" t="shared" si="18" ref="F44:M44">ROUND(-F9*$D$3,2)</f>
        <v>-47199.8</v>
      </c>
      <c r="G44" s="20">
        <f t="shared" si="18"/>
        <v>-84610.8</v>
      </c>
      <c r="H44" s="20">
        <f t="shared" si="18"/>
        <v>-93491.4</v>
      </c>
      <c r="I44" s="20">
        <f t="shared" si="18"/>
        <v>-45740.6</v>
      </c>
      <c r="J44" s="20">
        <f t="shared" si="18"/>
        <v>-57060.8</v>
      </c>
      <c r="K44" s="20">
        <f t="shared" si="18"/>
        <v>-49023.8</v>
      </c>
      <c r="L44" s="20">
        <f t="shared" si="18"/>
        <v>-25513.2</v>
      </c>
      <c r="M44" s="20">
        <f t="shared" si="18"/>
        <v>-16058.8</v>
      </c>
      <c r="N44" s="47">
        <f t="shared" si="17"/>
        <v>-617135.2000000001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663585.54422874</v>
      </c>
      <c r="C57" s="29">
        <f t="shared" si="21"/>
        <v>367369.7057725</v>
      </c>
      <c r="D57" s="29">
        <f t="shared" si="21"/>
        <v>493041.07805535005</v>
      </c>
      <c r="E57" s="29">
        <f t="shared" si="21"/>
        <v>99219.4718528</v>
      </c>
      <c r="F57" s="29">
        <f t="shared" si="21"/>
        <v>469065.7020108</v>
      </c>
      <c r="G57" s="29">
        <f t="shared" si="21"/>
        <v>546989.3311999999</v>
      </c>
      <c r="H57" s="29">
        <f t="shared" si="21"/>
        <v>564355.8443</v>
      </c>
      <c r="I57" s="29">
        <f t="shared" si="21"/>
        <v>557349.9633966001</v>
      </c>
      <c r="J57" s="29">
        <f t="shared" si="21"/>
        <v>426841.50914179994</v>
      </c>
      <c r="K57" s="29">
        <f t="shared" si="21"/>
        <v>561902.85528912</v>
      </c>
      <c r="L57" s="29">
        <f t="shared" si="21"/>
        <v>216521.49428798998</v>
      </c>
      <c r="M57" s="29">
        <f t="shared" si="21"/>
        <v>119748.36741008003</v>
      </c>
      <c r="N57" s="29">
        <f>SUM(B57:M57)</f>
        <v>5085990.86694578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6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  <c r="P59" s="73"/>
    </row>
    <row r="60" spans="1:14" ht="18.75" customHeight="1">
      <c r="A60" s="2" t="s">
        <v>74</v>
      </c>
      <c r="B60" s="36">
        <f>SUM(B61:B74)</f>
        <v>663585.54</v>
      </c>
      <c r="C60" s="36">
        <f aca="true" t="shared" si="22" ref="C60:M60">SUM(C61:C74)</f>
        <v>367369.72000000003</v>
      </c>
      <c r="D60" s="36">
        <f t="shared" si="22"/>
        <v>493041.08</v>
      </c>
      <c r="E60" s="36">
        <f t="shared" si="22"/>
        <v>99219.48</v>
      </c>
      <c r="F60" s="36">
        <f t="shared" si="22"/>
        <v>469065.7</v>
      </c>
      <c r="G60" s="36">
        <f t="shared" si="22"/>
        <v>546989.34</v>
      </c>
      <c r="H60" s="36">
        <f t="shared" si="22"/>
        <v>564355.85</v>
      </c>
      <c r="I60" s="36">
        <f t="shared" si="22"/>
        <v>557349.96</v>
      </c>
      <c r="J60" s="36">
        <f t="shared" si="22"/>
        <v>426841.51</v>
      </c>
      <c r="K60" s="36">
        <f t="shared" si="22"/>
        <v>561902.85</v>
      </c>
      <c r="L60" s="36">
        <f t="shared" si="22"/>
        <v>216521.5</v>
      </c>
      <c r="M60" s="36">
        <f t="shared" si="22"/>
        <v>119748.37</v>
      </c>
      <c r="N60" s="29">
        <f>SUM(N61:N74)</f>
        <v>5085990.899999999</v>
      </c>
    </row>
    <row r="61" spans="1:15" ht="18.75" customHeight="1">
      <c r="A61" s="17" t="s">
        <v>75</v>
      </c>
      <c r="B61" s="36">
        <v>119296.06</v>
      </c>
      <c r="C61" s="36">
        <v>121735.3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241031.36</v>
      </c>
      <c r="O61"/>
    </row>
    <row r="62" spans="1:15" ht="18.75" customHeight="1">
      <c r="A62" s="17" t="s">
        <v>76</v>
      </c>
      <c r="B62" s="36">
        <v>544289.48</v>
      </c>
      <c r="C62" s="36">
        <v>245634.42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789923.9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493041.08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493041.08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99219.48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99219.48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469065.7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469065.7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546989.34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546989.34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437404.72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437404.72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126951.13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126951.13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557349.96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557349.96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426841.51</v>
      </c>
      <c r="K70" s="35">
        <v>0</v>
      </c>
      <c r="L70" s="35">
        <v>0</v>
      </c>
      <c r="M70" s="35">
        <v>0</v>
      </c>
      <c r="N70" s="29">
        <f t="shared" si="23"/>
        <v>426841.51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561902.85</v>
      </c>
      <c r="L71" s="35">
        <v>0</v>
      </c>
      <c r="M71" s="62"/>
      <c r="N71" s="26">
        <f t="shared" si="23"/>
        <v>561902.85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216521.5</v>
      </c>
      <c r="M72" s="35">
        <v>0</v>
      </c>
      <c r="N72" s="29">
        <f t="shared" si="23"/>
        <v>216521.5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119748.37</v>
      </c>
      <c r="N73" s="26">
        <f t="shared" si="23"/>
        <v>119748.37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2.364065533249914</v>
      </c>
      <c r="C78" s="45">
        <v>2.2416716471308193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2.041311058130661</v>
      </c>
      <c r="C79" s="45">
        <v>1.9295202246887575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1.8701004045243652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2.6038790835918206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2.1840859563187465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1.7321007097333287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2.037902306723161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1.993677881289673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1.9787237218992064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2.22896420451268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2.1305856517556356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2.531929056395238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2.4808133900239304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2017-08-11T19:36:45Z</dcterms:modified>
  <cp:category/>
  <cp:version/>
  <cp:contentType/>
  <cp:contentStatus/>
</cp:coreProperties>
</file>