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fluxo" sheetId="1" r:id="rId1"/>
  </sheets>
  <externalReferences>
    <externalReference r:id="rId4"/>
  </externalReferences>
  <definedNames>
    <definedName name="_xlnm.Print_Area" localSheetId="0">'fluxo'!$A$1:$K$133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<sst xmlns="http://schemas.openxmlformats.org/spreadsheetml/2006/main" count="147" uniqueCount="147">
  <si>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DEMONSTRATIVO DE REMUNERAÇÃO DOS CONCESSIONÁRIOS</t>
  </si>
  <si>
    <t>PERÍODO DE OPERAÇÃO DE 01/08/17 A 31/08/17 - VENCIMENTO DE 08/08/17 A 08/09/17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</si>
  <si>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</si>
  <si>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</si>
  <si>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</si>
  <si>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</si>
  <si>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</si>
  <si>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</si>
  <si>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</si>
  <si>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</si>
  <si>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</si>
  <si>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</si>
  <si>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</si>
  <si>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</si>
  <si>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</si>
  <si>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</si>
  <si>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</si>
  <si>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</si>
  <si>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</si>
  <si>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</si>
  <si>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</si>
  <si>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</si>
  <si>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</si>
  <si>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</si>
  <si>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</si>
  <si>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</si>
  <si>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</si>
  <si>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</si>
  <si>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</si>
  <si>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</si>
  <si>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</si>
  <si>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</si>
  <si>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</si>
  <si>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</si>
  <si>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</si>
  <si>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</si>
  <si>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</si>
  <si>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</si>
  <si>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</si>
  <si>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</si>
  <si>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</si>
  <si>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</si>
  <si>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</si>
  <si>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</si>
  <si>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</si>
  <si>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</si>
  <si>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</si>
  <si>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</si>
  <si>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 xml:space="preserve">3. Remuneração Linhas USP </t>
  </si>
  <si>
    <t>3.1.  Custo Operacional por Veículo</t>
  </si>
  <si>
    <t>3.2.  Quantidade de Veículos</t>
  </si>
  <si>
    <t>4. Outros Itens de Remuneração (4.1 + 4.2)</t>
  </si>
  <si>
    <t xml:space="preserve">4.1.  Remuneração Mensal de AVL </t>
  </si>
  <si>
    <t>4.1.1.  Quantidade de AVL's Validados no Mês</t>
  </si>
  <si>
    <t>4.1.2.  Remuneração por AVL</t>
  </si>
  <si>
    <t xml:space="preserve">4.2.  Remuneração dos Validadores Eletrônicos 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</si>
  <si>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</si>
  <si>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</si>
  <si>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</si>
  <si>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</si>
  <si>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</si>
  <si>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</si>
  <si>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</si>
  <si>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</si>
  <si>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</si>
  <si>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</si>
  <si>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</si>
  <si>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</si>
  <si>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</si>
  <si>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</si>
  <si>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</si>
  <si>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</si>
  <si>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</si>
  <si>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</si>
  <si>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</si>
  <si>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</si>
  <si>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</si>
  <si>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</si>
  <si>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</si>
  <si>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</si>
  <si>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</si>
  <si>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</si>
  <si>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</si>
  <si>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</si>
  <si>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</si>
  <si>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</si>
  <si>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</si>
  <si>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</si>
  <si>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</si>
  <si>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</si>
  <si>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</si>
  <si>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</si>
  <si>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</si>
  <si>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</si>
  <si>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</si>
  <si>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</si>
  <si>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</si>
  <si>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</si>
  <si>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</si>
  <si>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</si>
  <si>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</si>
  <si>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</si>
  <si>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</si>
  <si>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</si>
  <si>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</si>
  <si>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</si>
  <si>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</si>
  <si>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</si>
  <si>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>6.2.31. Ajuste de Remuneração Previsto Contratualmente ¹</t>
  </si>
  <si>
    <t>6.2.32. Revisão do Ajuste de Remuneração Previsto Contratualmente ²</t>
  </si>
  <si>
    <t>6.3. Revisão de Remuneração pelo Transporte Coletivo ³</t>
  </si>
  <si>
    <r>
      <t xml:space="preserve">6.4. Revisão de Remuneração pelo Serviço Atende </t>
    </r>
    <r>
      <rPr>
        <vertAlign val="superscript"/>
        <sz val="12"/>
        <color indexed="8"/>
        <rFont val="Calibri"/>
        <family val="2"/>
      </rPr>
      <t>4</t>
    </r>
  </si>
  <si>
    <t>7. Remuneração Líquida a Pagar (7.1. + 7.2.)</t>
  </si>
  <si>
    <t>7.1. Pelo Transporte Coletivo (5.1 + 6.1 + 6.2 + 6.3)</t>
  </si>
  <si>
    <t>7.2. Pelo Serviço Atende (5.2 + 6.4 )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</si>
  <si>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</si>
  <si>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</si>
  <si>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</si>
  <si>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</si>
  <si>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</si>
  <si>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</si>
  <si>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</si>
  <si>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</si>
  <si>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</si>
  <si>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</si>
  <si>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</si>
  <si>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</si>
  <si>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</si>
  <si>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</si>
  <si>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</si>
  <si>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</si>
  <si>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</si>
  <si>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</si>
  <si>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</si>
  <si>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</si>
  <si>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Notas:</t>
  </si>
  <si>
    <t>¹ Ajuste de remuneração previsto contratualmente, período de 25/07/17 a 24/08/17.</t>
  </si>
  <si>
    <t xml:space="preserve">  Ajuste de remuneração previsto contratualmente, período de 26/06 a 24/07/17.</t>
  </si>
  <si>
    <t>² Revisão do Ajuste de remuneração previsto contratualmente, período de 04/05 a 24/05/17.</t>
  </si>
  <si>
    <t xml:space="preserve">  Revisão do Ajuste de remuneração previsto contratualmente, período de 25/05 a 25/06/17.</t>
  </si>
  <si>
    <t xml:space="preserve">  Revisão do ajuste de remuneração previsto contratualmente, período de 26/06 a 24/07/17.</t>
  </si>
  <si>
    <t>³ Pagamento de combustível não fóssil de julho e agosto/17.</t>
  </si>
  <si>
    <t xml:space="preserve">  Rede da madrugada de maio, julho e agosto/17.</t>
  </si>
  <si>
    <t xml:space="preserve">  Passageiros transportados, processados pelo sistema de bilhetagem eletrônica, referentes ao período de operação de 26 a 29/07/17 (17.442 passageiros, área 7).</t>
  </si>
  <si>
    <t xml:space="preserve">  Passageiros transportados, processados pelo sistema de bilhetagem eletrônica, referentes ao mês de julho/17 (228.357 passageiros).</t>
  </si>
  <si>
    <t xml:space="preserve">  Passageiros transportados, processados pelo sistema de bilhetagem eletrônica, referentes ao período de operação de 01 a 27/08/17 (442.029 passageiros).</t>
  </si>
  <si>
    <r>
      <rPr>
        <vertAlign val="superscript"/>
        <sz val="10"/>
        <color indexed="8"/>
        <rFont val="Arial"/>
        <family val="2"/>
      </rPr>
      <t xml:space="preserve">4  </t>
    </r>
    <r>
      <rPr>
        <sz val="10"/>
        <color indexed="8"/>
        <rFont val="Arial"/>
        <family val="2"/>
      </rPr>
      <t>Frota operacional e horas extras.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</si>
</sst>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7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21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33" borderId="17" xfId="49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/>
    </xf>
    <xf numFmtId="1" fontId="21" fillId="33" borderId="16" xfId="49" applyFont="1" applyFill="1" applyBorder="1" applyAlignment="1">
      <alignment horizontal="center" vertical="center" wrapText="1"/>
      <protection/>
    </xf>
    <xf numFmtId="0" fontId="35" fillId="0" borderId="17" xfId="0" applyFont="1" applyFill="1" applyBorder="1" applyAlignment="1">
      <alignment horizontal="left" vertical="center" indent="1"/>
    </xf>
    <xf numFmtId="165" fontId="35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5" fillId="0" borderId="4" xfId="0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0" fontId="35" fillId="0" borderId="4" xfId="0" applyFont="1" applyFill="1" applyBorder="1" applyAlignment="1">
      <alignment horizontal="left" vertical="center" wrapText="1" indent="2"/>
    </xf>
    <xf numFmtId="164" fontId="35" fillId="0" borderId="4" xfId="53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 indent="1"/>
    </xf>
    <xf numFmtId="164" fontId="35" fillId="0" borderId="4" xfId="46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indent="1"/>
    </xf>
    <xf numFmtId="166" fontId="35" fillId="0" borderId="4" xfId="46" applyNumberFormat="1" applyFont="1" applyFill="1" applyBorder="1" applyAlignment="1">
      <alignment horizontal="center" vertical="center"/>
    </xf>
    <xf numFmtId="167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wrapText="1" indent="2"/>
    </xf>
    <xf numFmtId="167" fontId="35" fillId="34" borderId="4" xfId="46" applyNumberFormat="1" applyFont="1" applyFill="1" applyBorder="1" applyAlignment="1">
      <alignment horizontal="center" vertical="center"/>
    </xf>
    <xf numFmtId="164" fontId="35" fillId="34" borderId="4" xfId="46" applyNumberFormat="1" applyFont="1" applyFill="1" applyBorder="1" applyAlignment="1">
      <alignment horizontal="center" vertical="center"/>
    </xf>
    <xf numFmtId="169" fontId="35" fillId="34" borderId="4" xfId="46" applyNumberFormat="1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5" fontId="35" fillId="0" borderId="4" xfId="46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44" fontId="35" fillId="34" borderId="4" xfId="46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3"/>
    </xf>
    <xf numFmtId="165" fontId="35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 indent="3"/>
    </xf>
    <xf numFmtId="0" fontId="35" fillId="34" borderId="4" xfId="0" applyFont="1" applyFill="1" applyBorder="1" applyAlignment="1">
      <alignment horizontal="left" vertical="center" wrapText="1" indent="3"/>
    </xf>
    <xf numFmtId="44" fontId="35" fillId="0" borderId="4" xfId="46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0" borderId="16" xfId="0" applyFont="1" applyFill="1" applyBorder="1" applyAlignment="1">
      <alignment horizontal="left" vertical="center" indent="2"/>
    </xf>
    <xf numFmtId="164" fontId="35" fillId="0" borderId="16" xfId="46" applyNumberFormat="1" applyFont="1" applyFill="1" applyBorder="1" applyAlignment="1">
      <alignment horizontal="center" vertical="center"/>
    </xf>
    <xf numFmtId="169" fontId="35" fillId="0" borderId="4" xfId="46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35" fillId="0" borderId="19" xfId="46" applyNumberFormat="1" applyFont="1" applyFill="1" applyBorder="1" applyAlignment="1">
      <alignment horizontal="center" vertical="center"/>
    </xf>
    <xf numFmtId="164" fontId="35" fillId="34" borderId="19" xfId="46" applyNumberFormat="1" applyFont="1" applyFill="1" applyBorder="1" applyAlignment="1">
      <alignment horizontal="center" vertical="center"/>
    </xf>
    <xf numFmtId="169" fontId="35" fillId="0" borderId="4" xfId="46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0" fontId="35" fillId="0" borderId="20" xfId="0" applyFont="1" applyFill="1" applyBorder="1" applyAlignment="1">
      <alignment horizontal="left" vertical="center" indent="1"/>
    </xf>
    <xf numFmtId="164" fontId="35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5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0" fontId="0" fillId="34" borderId="4" xfId="0" applyFill="1" applyBorder="1" applyAlignment="1">
      <alignment horizontal="left" vertical="center" indent="2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34" borderId="16" xfId="0" applyFill="1" applyBorder="1" applyAlignment="1">
      <alignment horizontal="left" vertical="center" indent="2"/>
    </xf>
    <xf numFmtId="164" fontId="0" fillId="0" borderId="16" xfId="46" applyNumberFormat="1" applyFont="1" applyBorder="1" applyAlignment="1">
      <alignment vertical="center"/>
    </xf>
    <xf numFmtId="44" fontId="0" fillId="0" borderId="16" xfId="46" applyFont="1" applyBorder="1" applyAlignment="1">
      <alignment vertical="center"/>
    </xf>
    <xf numFmtId="44" fontId="0" fillId="0" borderId="16" xfId="46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64" fontId="48" fillId="0" borderId="0" xfId="46" applyNumberFormat="1" applyFont="1" applyBorder="1" applyAlignment="1">
      <alignment vertical="center"/>
    </xf>
    <xf numFmtId="164" fontId="48" fillId="0" borderId="0" xfId="46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ago17%20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1">
        <row r="103">
          <cell r="K103">
            <v>0</v>
          </cell>
        </row>
        <row r="104">
          <cell r="K104">
            <v>0</v>
          </cell>
        </row>
      </sheetData>
      <sheetData sheetId="2">
        <row r="103">
          <cell r="K103">
            <v>0</v>
          </cell>
        </row>
        <row r="104">
          <cell r="K104">
            <v>0</v>
          </cell>
        </row>
      </sheetData>
      <sheetData sheetId="3">
        <row r="103">
          <cell r="K103">
            <v>64023.98</v>
          </cell>
        </row>
        <row r="104">
          <cell r="K104">
            <v>0</v>
          </cell>
        </row>
      </sheetData>
      <sheetData sheetId="4">
        <row r="103">
          <cell r="K103">
            <v>0</v>
          </cell>
        </row>
        <row r="104">
          <cell r="K104">
            <v>0</v>
          </cell>
        </row>
      </sheetData>
      <sheetData sheetId="5">
        <row r="103">
          <cell r="K103">
            <v>0</v>
          </cell>
        </row>
        <row r="104">
          <cell r="K104">
            <v>0</v>
          </cell>
        </row>
      </sheetData>
      <sheetData sheetId="6">
        <row r="103">
          <cell r="K103">
            <v>0</v>
          </cell>
        </row>
        <row r="104">
          <cell r="K104">
            <v>0</v>
          </cell>
        </row>
      </sheetData>
      <sheetData sheetId="9">
        <row r="103">
          <cell r="K103">
            <v>21752.18</v>
          </cell>
        </row>
        <row r="104">
          <cell r="K104">
            <v>0</v>
          </cell>
        </row>
      </sheetData>
      <sheetData sheetId="10">
        <row r="103">
          <cell r="K103">
            <v>84926.64</v>
          </cell>
        </row>
        <row r="104">
          <cell r="K104">
            <v>0</v>
          </cell>
        </row>
      </sheetData>
      <sheetData sheetId="11">
        <row r="103">
          <cell r="K103">
            <v>0</v>
          </cell>
        </row>
        <row r="104">
          <cell r="K104">
            <v>0</v>
          </cell>
        </row>
      </sheetData>
      <sheetData sheetId="12">
        <row r="103">
          <cell r="K103">
            <v>0</v>
          </cell>
        </row>
        <row r="104">
          <cell r="K104">
            <v>0</v>
          </cell>
        </row>
      </sheetData>
      <sheetData sheetId="13">
        <row r="103">
          <cell r="K103">
            <v>0</v>
          </cell>
        </row>
        <row r="104">
          <cell r="K104">
            <v>0</v>
          </cell>
        </row>
      </sheetData>
      <sheetData sheetId="14">
        <row r="103">
          <cell r="K103">
            <v>0</v>
          </cell>
        </row>
        <row r="104">
          <cell r="K104">
            <v>0</v>
          </cell>
        </row>
      </sheetData>
      <sheetData sheetId="15">
        <row r="103">
          <cell r="K103">
            <v>0</v>
          </cell>
        </row>
        <row r="104">
          <cell r="K104">
            <v>0</v>
          </cell>
        </row>
      </sheetData>
      <sheetData sheetId="16">
        <row r="103">
          <cell r="K103">
            <v>0</v>
          </cell>
        </row>
        <row r="104">
          <cell r="K104">
            <v>0</v>
          </cell>
        </row>
      </sheetData>
      <sheetData sheetId="17">
        <row r="103">
          <cell r="K103">
            <v>0</v>
          </cell>
        </row>
        <row r="104">
          <cell r="K104">
            <v>0</v>
          </cell>
        </row>
      </sheetData>
      <sheetData sheetId="18">
        <row r="103">
          <cell r="K103">
            <v>0</v>
          </cell>
        </row>
        <row r="104">
          <cell r="K104">
            <v>-76060.72</v>
          </cell>
        </row>
      </sheetData>
      <sheetData sheetId="20">
        <row r="103">
          <cell r="K103">
            <v>0</v>
          </cell>
        </row>
        <row r="104">
          <cell r="K104">
            <v>0</v>
          </cell>
        </row>
      </sheetData>
      <sheetData sheetId="21">
        <row r="103">
          <cell r="K103">
            <v>673250.96</v>
          </cell>
        </row>
        <row r="104">
          <cell r="K104">
            <v>0</v>
          </cell>
        </row>
      </sheetData>
      <sheetData sheetId="22">
        <row r="103">
          <cell r="K103">
            <v>0</v>
          </cell>
        </row>
        <row r="104">
          <cell r="K104">
            <v>0</v>
          </cell>
        </row>
      </sheetData>
      <sheetData sheetId="23">
        <row r="103">
          <cell r="K103">
            <v>0</v>
          </cell>
        </row>
        <row r="104">
          <cell r="K104">
            <v>0</v>
          </cell>
        </row>
      </sheetData>
      <sheetData sheetId="24">
        <row r="103">
          <cell r="K103">
            <v>3359877.07</v>
          </cell>
        </row>
        <row r="104">
          <cell r="K104">
            <v>0</v>
          </cell>
        </row>
      </sheetData>
      <sheetData sheetId="25">
        <row r="103">
          <cell r="K103">
            <v>0</v>
          </cell>
        </row>
        <row r="104">
          <cell r="K104">
            <v>-186116.15000000002</v>
          </cell>
        </row>
      </sheetData>
      <sheetData sheetId="26">
        <row r="103">
          <cell r="K103">
            <v>0</v>
          </cell>
        </row>
        <row r="104">
          <cell r="K104">
            <v>0</v>
          </cell>
        </row>
      </sheetData>
      <sheetData sheetId="27">
        <row r="103">
          <cell r="K103">
            <v>0</v>
          </cell>
        </row>
        <row r="104">
          <cell r="K104">
            <v>0</v>
          </cell>
        </row>
      </sheetData>
      <sheetData sheetId="28">
        <row r="103">
          <cell r="K103">
            <v>0</v>
          </cell>
        </row>
        <row r="104">
          <cell r="K104">
            <v>0</v>
          </cell>
        </row>
      </sheetData>
      <sheetData sheetId="29">
        <row r="103">
          <cell r="K103">
            <v>0</v>
          </cell>
        </row>
        <row r="104">
          <cell r="K104">
            <v>0</v>
          </cell>
        </row>
      </sheetData>
      <sheetData sheetId="30">
        <row r="103">
          <cell r="K103">
            <v>0</v>
          </cell>
        </row>
        <row r="104">
          <cell r="K104">
            <v>0</v>
          </cell>
        </row>
      </sheetData>
      <sheetData sheetId="31">
        <row r="103">
          <cell r="K103">
            <v>1289885.3300000003</v>
          </cell>
        </row>
        <row r="104">
          <cell r="K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showGridLines="0" tabSelected="1" zoomScale="80" zoomScaleNormal="80" zoomScaleSheetLayoutView="70" zoomScalePageLayoutView="0" workbookViewId="0" topLeftCell="A1">
      <selection activeCell="A2" sqref="A2:L2"/>
    </sheetView>
  </sheetViews>
  <sheetFormatPr defaultColWidth="9.00390625" defaultRowHeight="14.25"/>
  <cols>
    <col min="1" max="1" width="90.00390625" style="2" customWidth="1"/>
    <col min="2" max="6" width="17.375" style="2" customWidth="1"/>
    <col min="7" max="7" width="18.00390625" style="2" customWidth="1"/>
    <col min="8" max="10" width="17.375" style="2" customWidth="1"/>
    <col min="11" max="11" width="18.75390625" style="2" customWidth="1"/>
    <col min="12" max="12" width="19.00390625" style="2" bestFit="1" customWidth="1"/>
    <col min="13" max="13" width="10.125" style="2" bestFit="1" customWidth="1"/>
    <col min="14" max="16384" width="9.00390625" style="2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5.75">
      <c r="A3" s="4"/>
      <c r="B3" s="5"/>
      <c r="C3" s="4" t="s">
        <v>2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 t="s">
        <v>5</v>
      </c>
    </row>
    <row r="5" spans="1:11" ht="38.25">
      <c r="A5" s="8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8"/>
    </row>
    <row r="6" spans="1:11" ht="18.75" customHeight="1">
      <c r="A6" s="8"/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6"/>
      <c r="J6" s="16"/>
      <c r="K6" s="8"/>
    </row>
    <row r="7" spans="1:12" ht="17.25" customHeight="1">
      <c r="A7" s="17" t="s">
        <v>22</v>
      </c>
      <c r="B7" s="18">
        <v>15515548</v>
      </c>
      <c r="C7" s="18">
        <v>20057912</v>
      </c>
      <c r="D7" s="18">
        <v>20775002</v>
      </c>
      <c r="E7" s="18">
        <v>13797744</v>
      </c>
      <c r="F7" s="18">
        <v>19008601</v>
      </c>
      <c r="G7" s="18">
        <v>31880683</v>
      </c>
      <c r="H7" s="18">
        <v>14436936</v>
      </c>
      <c r="I7" s="18">
        <v>3117109</v>
      </c>
      <c r="J7" s="18">
        <v>8581533</v>
      </c>
      <c r="K7" s="18">
        <f>+K8+K20+K24+K27</f>
        <v>147171068</v>
      </c>
      <c r="L7" s="19"/>
    </row>
    <row r="8" spans="1:11" ht="17.25" customHeight="1">
      <c r="A8" s="20" t="s">
        <v>23</v>
      </c>
      <c r="B8" s="21">
        <v>7430122</v>
      </c>
      <c r="C8" s="21">
        <v>9929196</v>
      </c>
      <c r="D8" s="21">
        <v>9562331</v>
      </c>
      <c r="E8" s="21">
        <v>6806133</v>
      </c>
      <c r="F8" s="21">
        <v>8967259</v>
      </c>
      <c r="G8" s="21">
        <v>15107191</v>
      </c>
      <c r="H8" s="21">
        <v>7573557</v>
      </c>
      <c r="I8" s="21">
        <v>1389947</v>
      </c>
      <c r="J8" s="21">
        <v>3919990</v>
      </c>
      <c r="K8" s="21">
        <f>SUM(B8:J8)</f>
        <v>70685726</v>
      </c>
    </row>
    <row r="9" spans="1:11" ht="17.25" customHeight="1">
      <c r="A9" s="22" t="s">
        <v>24</v>
      </c>
      <c r="B9" s="23">
        <v>931358</v>
      </c>
      <c r="C9" s="23">
        <v>1334454</v>
      </c>
      <c r="D9" s="23">
        <v>1173563</v>
      </c>
      <c r="E9" s="23">
        <v>883534</v>
      </c>
      <c r="F9" s="23">
        <v>974629</v>
      </c>
      <c r="G9" s="23">
        <v>1306255</v>
      </c>
      <c r="H9" s="23">
        <v>1172439</v>
      </c>
      <c r="I9" s="23">
        <v>210224</v>
      </c>
      <c r="J9" s="23">
        <v>446594</v>
      </c>
      <c r="K9" s="21">
        <f>SUM(B9:J9)</f>
        <v>8433050</v>
      </c>
    </row>
    <row r="10" spans="1:11" ht="17.25" customHeight="1">
      <c r="A10" s="24" t="s">
        <v>25</v>
      </c>
      <c r="B10" s="23">
        <v>931358</v>
      </c>
      <c r="C10" s="23">
        <v>1334454</v>
      </c>
      <c r="D10" s="23">
        <v>1173563</v>
      </c>
      <c r="E10" s="23">
        <v>883534</v>
      </c>
      <c r="F10" s="23">
        <v>974629</v>
      </c>
      <c r="G10" s="23">
        <v>1306255</v>
      </c>
      <c r="H10" s="23">
        <v>1172439</v>
      </c>
      <c r="I10" s="23">
        <v>210224</v>
      </c>
      <c r="J10" s="23">
        <v>446594</v>
      </c>
      <c r="K10" s="21">
        <f>SUM(B10:J10)</f>
        <v>8433050</v>
      </c>
    </row>
    <row r="11" spans="1:11" ht="17.25" customHeight="1">
      <c r="A11" s="24" t="s">
        <v>26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f>SUM(B11:J11)</f>
        <v>0</v>
      </c>
    </row>
    <row r="12" spans="1:11" ht="17.25" customHeight="1">
      <c r="A12" s="22" t="s">
        <v>27</v>
      </c>
      <c r="B12" s="25">
        <v>6072866</v>
      </c>
      <c r="C12" s="25">
        <v>8011477</v>
      </c>
      <c r="D12" s="25">
        <v>7843209</v>
      </c>
      <c r="E12" s="25">
        <v>5549845</v>
      </c>
      <c r="F12" s="25">
        <v>7392062</v>
      </c>
      <c r="G12" s="25">
        <v>12759873</v>
      </c>
      <c r="H12" s="25">
        <v>5993272</v>
      </c>
      <c r="I12" s="25">
        <v>1091991</v>
      </c>
      <c r="J12" s="25">
        <v>3243697</v>
      </c>
      <c r="K12" s="21">
        <f aca="true" t="shared" si="0" ref="K12:K27">SUM(B12:J12)</f>
        <v>57958292</v>
      </c>
    </row>
    <row r="13" spans="1:13" ht="17.25" customHeight="1">
      <c r="A13" s="26" t="s">
        <v>28</v>
      </c>
      <c r="B13" s="23">
        <v>2863963</v>
      </c>
      <c r="C13" s="23">
        <v>4053043</v>
      </c>
      <c r="D13" s="23">
        <v>4093011</v>
      </c>
      <c r="E13" s="23">
        <v>2793853</v>
      </c>
      <c r="F13" s="23">
        <v>3662955</v>
      </c>
      <c r="G13" s="23">
        <v>5911607</v>
      </c>
      <c r="H13" s="23">
        <v>2690003</v>
      </c>
      <c r="I13" s="23">
        <v>605414</v>
      </c>
      <c r="J13" s="23">
        <v>1673767</v>
      </c>
      <c r="K13" s="21">
        <f t="shared" si="0"/>
        <v>28347616</v>
      </c>
      <c r="L13" s="19"/>
      <c r="M13" s="27"/>
    </row>
    <row r="14" spans="1:12" ht="17.25" customHeight="1">
      <c r="A14" s="26" t="s">
        <v>29</v>
      </c>
      <c r="B14" s="23">
        <v>2975539</v>
      </c>
      <c r="C14" s="23">
        <v>3590552</v>
      </c>
      <c r="D14" s="23">
        <v>3506985</v>
      </c>
      <c r="E14" s="23">
        <v>2532438</v>
      </c>
      <c r="F14" s="23">
        <v>3495312</v>
      </c>
      <c r="G14" s="23">
        <v>6477397</v>
      </c>
      <c r="H14" s="23">
        <v>2886762</v>
      </c>
      <c r="I14" s="23">
        <v>429481</v>
      </c>
      <c r="J14" s="23">
        <v>1488241</v>
      </c>
      <c r="K14" s="21">
        <f t="shared" si="0"/>
        <v>27382707</v>
      </c>
      <c r="L14" s="19"/>
    </row>
    <row r="15" spans="1:11" ht="17.25" customHeight="1">
      <c r="A15" s="26" t="s">
        <v>30</v>
      </c>
      <c r="B15" s="23">
        <v>233364</v>
      </c>
      <c r="C15" s="23">
        <v>367882</v>
      </c>
      <c r="D15" s="23">
        <v>243213</v>
      </c>
      <c r="E15" s="23">
        <v>223554</v>
      </c>
      <c r="F15" s="23">
        <v>233795</v>
      </c>
      <c r="G15" s="23">
        <v>370869</v>
      </c>
      <c r="H15" s="23">
        <v>416507</v>
      </c>
      <c r="I15" s="23">
        <v>57096</v>
      </c>
      <c r="J15" s="23">
        <v>81689</v>
      </c>
      <c r="K15" s="21">
        <f t="shared" si="0"/>
        <v>2227969</v>
      </c>
    </row>
    <row r="16" spans="1:11" ht="17.25" customHeight="1">
      <c r="A16" s="22" t="s">
        <v>31</v>
      </c>
      <c r="B16" s="23">
        <v>425898</v>
      </c>
      <c r="C16" s="23">
        <v>583265</v>
      </c>
      <c r="D16" s="23">
        <v>545559</v>
      </c>
      <c r="E16" s="23">
        <v>372754</v>
      </c>
      <c r="F16" s="23">
        <v>600568</v>
      </c>
      <c r="G16" s="23">
        <v>1041063</v>
      </c>
      <c r="H16" s="23">
        <v>407846</v>
      </c>
      <c r="I16" s="23">
        <v>87732</v>
      </c>
      <c r="J16" s="23">
        <v>229699</v>
      </c>
      <c r="K16" s="21">
        <f t="shared" si="0"/>
        <v>4294384</v>
      </c>
    </row>
    <row r="17" spans="1:11" ht="17.25" customHeight="1">
      <c r="A17" s="26" t="s">
        <v>32</v>
      </c>
      <c r="B17" s="23">
        <v>420766</v>
      </c>
      <c r="C17" s="23">
        <v>577631</v>
      </c>
      <c r="D17" s="23">
        <v>540849</v>
      </c>
      <c r="E17" s="23">
        <v>368495</v>
      </c>
      <c r="F17" s="23">
        <v>594747</v>
      </c>
      <c r="G17" s="23">
        <v>1029292</v>
      </c>
      <c r="H17" s="23">
        <v>402663</v>
      </c>
      <c r="I17" s="23">
        <v>87065</v>
      </c>
      <c r="J17" s="23">
        <v>227336</v>
      </c>
      <c r="K17" s="21">
        <f t="shared" si="0"/>
        <v>4248844</v>
      </c>
    </row>
    <row r="18" spans="1:11" ht="17.25" customHeight="1">
      <c r="A18" s="26" t="s">
        <v>33</v>
      </c>
      <c r="B18" s="23">
        <v>4929</v>
      </c>
      <c r="C18" s="23">
        <v>5237</v>
      </c>
      <c r="D18" s="23">
        <v>4462</v>
      </c>
      <c r="E18" s="23">
        <v>4021</v>
      </c>
      <c r="F18" s="23">
        <v>5473</v>
      </c>
      <c r="G18" s="23">
        <v>11153</v>
      </c>
      <c r="H18" s="23">
        <v>4853</v>
      </c>
      <c r="I18" s="23">
        <v>634</v>
      </c>
      <c r="J18" s="23">
        <v>2137</v>
      </c>
      <c r="K18" s="21">
        <f t="shared" si="0"/>
        <v>42899</v>
      </c>
    </row>
    <row r="19" spans="1:11" ht="17.25" customHeight="1">
      <c r="A19" s="26" t="s">
        <v>34</v>
      </c>
      <c r="B19" s="23">
        <v>203</v>
      </c>
      <c r="C19" s="23">
        <v>397</v>
      </c>
      <c r="D19" s="23">
        <v>248</v>
      </c>
      <c r="E19" s="23">
        <v>238</v>
      </c>
      <c r="F19" s="23">
        <v>348</v>
      </c>
      <c r="G19" s="23">
        <v>618</v>
      </c>
      <c r="H19" s="23">
        <v>330</v>
      </c>
      <c r="I19" s="23">
        <v>33</v>
      </c>
      <c r="J19" s="23">
        <v>226</v>
      </c>
      <c r="K19" s="21">
        <f t="shared" si="0"/>
        <v>2641</v>
      </c>
    </row>
    <row r="20" spans="1:11" ht="17.25" customHeight="1">
      <c r="A20" s="28" t="s">
        <v>35</v>
      </c>
      <c r="B20" s="21">
        <v>4354521</v>
      </c>
      <c r="C20" s="21">
        <v>4979864</v>
      </c>
      <c r="D20" s="21">
        <v>5705104</v>
      </c>
      <c r="E20" s="21">
        <v>3507507</v>
      </c>
      <c r="F20" s="21">
        <v>5725305</v>
      </c>
      <c r="G20" s="21">
        <v>10765253</v>
      </c>
      <c r="H20" s="21">
        <v>3658328</v>
      </c>
      <c r="I20" s="21">
        <v>848413</v>
      </c>
      <c r="J20" s="21">
        <v>2197678</v>
      </c>
      <c r="K20" s="21">
        <f t="shared" si="0"/>
        <v>41741973</v>
      </c>
    </row>
    <row r="21" spans="1:12" ht="17.25" customHeight="1">
      <c r="A21" s="29" t="s">
        <v>36</v>
      </c>
      <c r="B21" s="23">
        <v>2265323</v>
      </c>
      <c r="C21" s="23">
        <v>2857788</v>
      </c>
      <c r="D21" s="23">
        <v>3324592</v>
      </c>
      <c r="E21" s="23">
        <v>1979577</v>
      </c>
      <c r="F21" s="23">
        <v>3159311</v>
      </c>
      <c r="G21" s="23">
        <v>5445189</v>
      </c>
      <c r="H21" s="23">
        <v>1968932</v>
      </c>
      <c r="I21" s="23">
        <v>520269</v>
      </c>
      <c r="J21" s="23">
        <v>1236836</v>
      </c>
      <c r="K21" s="21">
        <f t="shared" si="0"/>
        <v>22757817</v>
      </c>
      <c r="L21" s="19"/>
    </row>
    <row r="22" spans="1:12" ht="17.25" customHeight="1">
      <c r="A22" s="29" t="s">
        <v>37</v>
      </c>
      <c r="B22" s="23">
        <v>1987730</v>
      </c>
      <c r="C22" s="23">
        <v>1996932</v>
      </c>
      <c r="D22" s="23">
        <v>2279364</v>
      </c>
      <c r="E22" s="23">
        <v>1453033</v>
      </c>
      <c r="F22" s="23">
        <v>2469986</v>
      </c>
      <c r="G22" s="23">
        <v>5145675</v>
      </c>
      <c r="H22" s="23">
        <v>1560062</v>
      </c>
      <c r="I22" s="23">
        <v>307320</v>
      </c>
      <c r="J22" s="23">
        <v>925269</v>
      </c>
      <c r="K22" s="21">
        <f t="shared" si="0"/>
        <v>18125371</v>
      </c>
      <c r="L22" s="19"/>
    </row>
    <row r="23" spans="1:11" ht="17.25" customHeight="1">
      <c r="A23" s="29" t="s">
        <v>38</v>
      </c>
      <c r="B23" s="23">
        <v>101468</v>
      </c>
      <c r="C23" s="23">
        <v>125144</v>
      </c>
      <c r="D23" s="23">
        <v>101148</v>
      </c>
      <c r="E23" s="23">
        <v>74897</v>
      </c>
      <c r="F23" s="23">
        <v>96008</v>
      </c>
      <c r="G23" s="23">
        <v>174389</v>
      </c>
      <c r="H23" s="23">
        <v>129334</v>
      </c>
      <c r="I23" s="23">
        <v>20824</v>
      </c>
      <c r="J23" s="23">
        <v>35573</v>
      </c>
      <c r="K23" s="21">
        <f t="shared" si="0"/>
        <v>858785</v>
      </c>
    </row>
    <row r="24" spans="1:11" ht="17.25" customHeight="1">
      <c r="A24" s="28" t="s">
        <v>39</v>
      </c>
      <c r="B24" s="23">
        <v>3730905</v>
      </c>
      <c r="C24" s="23">
        <v>5148852</v>
      </c>
      <c r="D24" s="23">
        <v>5507567</v>
      </c>
      <c r="E24" s="23">
        <v>3484104</v>
      </c>
      <c r="F24" s="23">
        <v>4316037</v>
      </c>
      <c r="G24" s="23">
        <v>6008239</v>
      </c>
      <c r="H24" s="23">
        <v>3005345</v>
      </c>
      <c r="I24" s="23">
        <v>878749</v>
      </c>
      <c r="J24" s="23">
        <v>2463865</v>
      </c>
      <c r="K24" s="21">
        <f t="shared" si="0"/>
        <v>34543663</v>
      </c>
    </row>
    <row r="25" spans="1:12" ht="17.25" customHeight="1">
      <c r="A25" s="29" t="s">
        <v>40</v>
      </c>
      <c r="B25" s="23">
        <v>1730935</v>
      </c>
      <c r="C25" s="23">
        <v>2618266</v>
      </c>
      <c r="D25" s="23">
        <v>2949815</v>
      </c>
      <c r="E25" s="23">
        <v>1855604</v>
      </c>
      <c r="F25" s="23">
        <v>2178039</v>
      </c>
      <c r="G25" s="23">
        <v>2909860</v>
      </c>
      <c r="H25" s="23">
        <v>1461249</v>
      </c>
      <c r="I25" s="23">
        <v>524155</v>
      </c>
      <c r="J25" s="23">
        <v>1248170</v>
      </c>
      <c r="K25" s="21">
        <f t="shared" si="0"/>
        <v>17476093</v>
      </c>
      <c r="L25" s="19"/>
    </row>
    <row r="26" spans="1:12" ht="17.25" customHeight="1">
      <c r="A26" s="29" t="s">
        <v>41</v>
      </c>
      <c r="B26" s="23">
        <v>1999970</v>
      </c>
      <c r="C26" s="23">
        <v>2530586</v>
      </c>
      <c r="D26" s="23">
        <v>2557752</v>
      </c>
      <c r="E26" s="23">
        <v>1628500</v>
      </c>
      <c r="F26" s="23">
        <v>2137998</v>
      </c>
      <c r="G26" s="23">
        <v>3098379</v>
      </c>
      <c r="H26" s="23">
        <v>1544096</v>
      </c>
      <c r="I26" s="23">
        <v>354594</v>
      </c>
      <c r="J26" s="23">
        <v>1215695</v>
      </c>
      <c r="K26" s="21">
        <f t="shared" si="0"/>
        <v>17067570</v>
      </c>
      <c r="L26" s="19"/>
    </row>
    <row r="27" spans="1:11" ht="34.5" customHeight="1">
      <c r="A27" s="30" t="s">
        <v>42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23">
        <v>199706</v>
      </c>
      <c r="I27" s="21">
        <v>0</v>
      </c>
      <c r="J27" s="21">
        <v>0</v>
      </c>
      <c r="K27" s="21">
        <f t="shared" si="0"/>
        <v>199706</v>
      </c>
    </row>
    <row r="28" spans="1:11" ht="15.75" customHeight="1">
      <c r="A28" s="32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</row>
    <row r="29" spans="1:11" ht="17.25" customHeight="1">
      <c r="A29" s="34" t="s">
        <v>43</v>
      </c>
      <c r="B29" s="35">
        <v>2.8553</v>
      </c>
      <c r="C29" s="35">
        <v>3.1949968699999998</v>
      </c>
      <c r="D29" s="35">
        <v>3.5975</v>
      </c>
      <c r="E29" s="35">
        <v>3.05921955</v>
      </c>
      <c r="F29" s="35">
        <v>3.0275</v>
      </c>
      <c r="G29" s="35">
        <v>2.5547000000000004</v>
      </c>
      <c r="H29" s="35">
        <v>2.9293</v>
      </c>
      <c r="I29" s="35">
        <v>5.1998</v>
      </c>
      <c r="J29" s="35">
        <v>3.0858</v>
      </c>
      <c r="K29" s="33">
        <v>0</v>
      </c>
    </row>
    <row r="30" spans="1:11" ht="17.25" customHeight="1">
      <c r="A30" s="28" t="s">
        <v>44</v>
      </c>
      <c r="B30" s="36">
        <v>2.8601</v>
      </c>
      <c r="C30" s="36">
        <v>3.1928</v>
      </c>
      <c r="D30" s="36">
        <v>3.6025</v>
      </c>
      <c r="E30" s="36">
        <v>3.0638</v>
      </c>
      <c r="F30" s="36">
        <v>3.0322</v>
      </c>
      <c r="G30" s="36">
        <v>2.5586</v>
      </c>
      <c r="H30" s="36">
        <v>2.9339</v>
      </c>
      <c r="I30" s="36">
        <v>5.1998</v>
      </c>
      <c r="J30" s="36">
        <v>3.0858</v>
      </c>
      <c r="K30" s="33">
        <v>0</v>
      </c>
    </row>
    <row r="31" spans="1:11" ht="17.25" customHeight="1">
      <c r="A31" s="30" t="s">
        <v>45</v>
      </c>
      <c r="B31" s="31">
        <v>0</v>
      </c>
      <c r="C31" s="37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</row>
    <row r="32" spans="1:11" ht="17.25" customHeight="1">
      <c r="A32" s="38" t="s">
        <v>46</v>
      </c>
      <c r="B32" s="39">
        <v>-0.0048</v>
      </c>
      <c r="C32" s="39">
        <v>-0.0049</v>
      </c>
      <c r="D32" s="39">
        <v>-0.005</v>
      </c>
      <c r="E32" s="39">
        <v>-0.00458045</v>
      </c>
      <c r="F32" s="39">
        <v>-0.0047</v>
      </c>
      <c r="G32" s="39">
        <v>-0.0039</v>
      </c>
      <c r="H32" s="39">
        <v>-0.0046</v>
      </c>
      <c r="I32" s="31">
        <v>0</v>
      </c>
      <c r="J32" s="31">
        <v>0</v>
      </c>
      <c r="K32" s="40">
        <v>0</v>
      </c>
    </row>
    <row r="33" spans="1:11" ht="17.25" customHeight="1">
      <c r="A33" s="30" t="s">
        <v>47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</row>
    <row r="34" spans="1:11" ht="13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7.25" customHeight="1">
      <c r="A35" s="34" t="s">
        <v>48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41">
        <v>415230.3100000001</v>
      </c>
      <c r="I35" s="33">
        <v>0</v>
      </c>
      <c r="J35" s="33">
        <v>0</v>
      </c>
      <c r="K35" s="42">
        <f>SUM(B35:J35)</f>
        <v>415230.3100000001</v>
      </c>
    </row>
    <row r="36" spans="1:11" ht="17.25" customHeight="1">
      <c r="A36" s="28" t="s">
        <v>49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42">
        <v>55619.32</v>
      </c>
      <c r="I36" s="33">
        <v>0</v>
      </c>
      <c r="J36" s="33">
        <v>0</v>
      </c>
      <c r="K36" s="42">
        <f>SUM(B36:J36)</f>
        <v>55619.32</v>
      </c>
    </row>
    <row r="37" spans="1:11" ht="17.25" customHeight="1">
      <c r="A37" s="28" t="s">
        <v>50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3">
        <v>18</v>
      </c>
      <c r="I37" s="23">
        <v>0</v>
      </c>
      <c r="J37" s="23">
        <v>0</v>
      </c>
      <c r="K37" s="23">
        <f>SUM(B37:J37)</f>
        <v>18</v>
      </c>
    </row>
    <row r="38" spans="1:11" ht="14.25" customHeight="1">
      <c r="A38" s="34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43"/>
    </row>
    <row r="39" spans="1:11" ht="17.25" customHeight="1">
      <c r="A39" s="34" t="s">
        <v>51</v>
      </c>
      <c r="B39" s="42">
        <v>150825.2999999999</v>
      </c>
      <c r="C39" s="42">
        <v>211366.29</v>
      </c>
      <c r="D39" s="42">
        <v>234137.47000000006</v>
      </c>
      <c r="E39" s="42">
        <v>123745.49999999994</v>
      </c>
      <c r="F39" s="42">
        <v>195295.13999999998</v>
      </c>
      <c r="G39" s="42">
        <v>270792.4999999998</v>
      </c>
      <c r="H39" s="42">
        <v>138461.79999999993</v>
      </c>
      <c r="I39" s="42">
        <v>33037.320000000014</v>
      </c>
      <c r="J39" s="42">
        <v>68728.24</v>
      </c>
      <c r="K39" s="42">
        <f>SUM(B39:J39)</f>
        <v>1426389.5599999996</v>
      </c>
    </row>
    <row r="40" spans="1:11" ht="17.25" customHeight="1">
      <c r="A40" s="28" t="s">
        <v>52</v>
      </c>
      <c r="B40" s="42">
        <v>23983.22</v>
      </c>
      <c r="C40" s="42">
        <v>32380.97</v>
      </c>
      <c r="D40" s="42">
        <v>36178.91</v>
      </c>
      <c r="E40" s="42">
        <v>16938.1</v>
      </c>
      <c r="F40" s="42">
        <v>31568.02</v>
      </c>
      <c r="G40" s="42">
        <v>40460.02</v>
      </c>
      <c r="H40" s="42">
        <v>23295.56</v>
      </c>
      <c r="I40" s="44">
        <v>0</v>
      </c>
      <c r="J40" s="44">
        <v>0</v>
      </c>
      <c r="K40" s="42">
        <f>SUM(B40:J40)</f>
        <v>204804.8</v>
      </c>
    </row>
    <row r="41" spans="1:11" ht="17.25" customHeight="1">
      <c r="A41" s="29" t="s">
        <v>53</v>
      </c>
      <c r="B41" s="44">
        <v>906</v>
      </c>
      <c r="C41" s="44">
        <v>1222</v>
      </c>
      <c r="D41" s="44">
        <v>1342</v>
      </c>
      <c r="E41" s="44">
        <v>743</v>
      </c>
      <c r="F41" s="44">
        <v>1127</v>
      </c>
      <c r="G41" s="44">
        <v>1590</v>
      </c>
      <c r="H41" s="44">
        <v>837</v>
      </c>
      <c r="I41" s="44">
        <v>0</v>
      </c>
      <c r="J41" s="44">
        <v>0</v>
      </c>
      <c r="K41" s="21">
        <f>SUM(B41:J41)</f>
        <v>7767</v>
      </c>
    </row>
    <row r="42" spans="1:11" ht="17.25" customHeight="1">
      <c r="A42" s="29" t="s">
        <v>54</v>
      </c>
      <c r="B42" s="42">
        <v>26.47</v>
      </c>
      <c r="C42" s="42">
        <v>26.5</v>
      </c>
      <c r="D42" s="42">
        <v>26.96</v>
      </c>
      <c r="E42" s="42">
        <v>22.8</v>
      </c>
      <c r="F42" s="42">
        <v>28.01</v>
      </c>
      <c r="G42" s="42">
        <v>25.45</v>
      </c>
      <c r="H42" s="42">
        <v>27.83</v>
      </c>
      <c r="I42" s="44">
        <v>0</v>
      </c>
      <c r="J42" s="44">
        <v>0</v>
      </c>
      <c r="K42" s="42">
        <f>ROUND(K40/K41,2)</f>
        <v>26.37</v>
      </c>
    </row>
    <row r="43" spans="1:11" ht="17.25" customHeight="1">
      <c r="A43" s="45" t="s">
        <v>55</v>
      </c>
      <c r="B43" s="46">
        <v>126842.0799999999</v>
      </c>
      <c r="C43" s="46">
        <v>178985.32</v>
      </c>
      <c r="D43" s="46">
        <v>197958.56000000006</v>
      </c>
      <c r="E43" s="46">
        <v>106807.39999999995</v>
      </c>
      <c r="F43" s="46">
        <v>163727.12</v>
      </c>
      <c r="G43" s="46">
        <v>230332.47999999984</v>
      </c>
      <c r="H43" s="46">
        <v>115166.23999999992</v>
      </c>
      <c r="I43" s="46">
        <v>33037.320000000014</v>
      </c>
      <c r="J43" s="46">
        <v>68728.24</v>
      </c>
      <c r="K43" s="46">
        <f>SUM(B43:J43)</f>
        <v>1221584.7599999998</v>
      </c>
    </row>
    <row r="44" spans="1:11" ht="17.25" customHeight="1">
      <c r="A44" s="47" t="s">
        <v>56</v>
      </c>
      <c r="B44" s="48">
        <v>956</v>
      </c>
      <c r="C44" s="48">
        <v>1349</v>
      </c>
      <c r="D44" s="48">
        <v>1492</v>
      </c>
      <c r="E44" s="48">
        <v>805</v>
      </c>
      <c r="F44" s="48">
        <v>1234</v>
      </c>
      <c r="G44" s="48">
        <v>1736</v>
      </c>
      <c r="H44" s="48">
        <v>868</v>
      </c>
      <c r="I44" s="48">
        <v>249</v>
      </c>
      <c r="J44" s="48">
        <v>518</v>
      </c>
      <c r="K44" s="48">
        <f>SUM(B44:J44)</f>
        <v>9207</v>
      </c>
    </row>
    <row r="45" spans="1:12" ht="17.25" customHeight="1">
      <c r="A45" s="47" t="s">
        <v>57</v>
      </c>
      <c r="B45" s="46">
        <v>4.28</v>
      </c>
      <c r="C45" s="46">
        <v>4.28</v>
      </c>
      <c r="D45" s="46">
        <v>4.28</v>
      </c>
      <c r="E45" s="46">
        <v>4.28</v>
      </c>
      <c r="F45" s="46">
        <v>4.28</v>
      </c>
      <c r="G45" s="46">
        <v>4.28</v>
      </c>
      <c r="H45" s="46">
        <v>4.28</v>
      </c>
      <c r="I45" s="46">
        <v>4.28</v>
      </c>
      <c r="J45" s="40">
        <v>4.28</v>
      </c>
      <c r="K45" s="46">
        <v>4.28</v>
      </c>
      <c r="L45" s="49"/>
    </row>
    <row r="46" spans="1:11" ht="17.25" customHeight="1">
      <c r="A46" s="34"/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43"/>
    </row>
    <row r="47" spans="1:11" ht="17.25" customHeight="1">
      <c r="A47" s="50" t="s">
        <v>58</v>
      </c>
      <c r="B47" s="51">
        <v>46962634.739999995</v>
      </c>
      <c r="C47" s="51">
        <v>67934707.24</v>
      </c>
      <c r="D47" s="51">
        <v>79226818.43</v>
      </c>
      <c r="E47" s="51">
        <v>44933747.12</v>
      </c>
      <c r="F47" s="51">
        <v>61040197.10000001</v>
      </c>
      <c r="G47" s="51">
        <v>86229102.2</v>
      </c>
      <c r="H47" s="51">
        <v>45337943.21000001</v>
      </c>
      <c r="I47" s="51">
        <v>16241380.719999999</v>
      </c>
      <c r="J47" s="51">
        <v>26994856.580000002</v>
      </c>
      <c r="K47" s="51">
        <f>SUM(B47:J47)</f>
        <v>474901387.34</v>
      </c>
    </row>
    <row r="48" spans="1:11" ht="17.25" customHeight="1">
      <c r="A48" s="28" t="s">
        <v>59</v>
      </c>
      <c r="B48" s="42">
        <v>46363724.040000014</v>
      </c>
      <c r="C48" s="42">
        <v>67153780.23</v>
      </c>
      <c r="D48" s="42">
        <v>78416081.01000002</v>
      </c>
      <c r="E48" s="42">
        <v>44222282.24</v>
      </c>
      <c r="F48" s="42">
        <v>60305809.269999996</v>
      </c>
      <c r="G48" s="42">
        <v>85280136.40000004</v>
      </c>
      <c r="H48" s="42">
        <v>44700010.63999999</v>
      </c>
      <c r="I48" s="42">
        <v>16241380.719999999</v>
      </c>
      <c r="J48" s="42">
        <v>26549622.8</v>
      </c>
      <c r="K48" s="42">
        <f aca="true" t="shared" si="1" ref="K48:K57">SUM(B48:J48)</f>
        <v>469232827.3500001</v>
      </c>
    </row>
    <row r="49" spans="1:11" ht="17.25" customHeight="1">
      <c r="A49" s="52" t="s">
        <v>60</v>
      </c>
      <c r="B49" s="42">
        <v>44376018.85</v>
      </c>
      <c r="C49" s="42">
        <v>64040901.43000001</v>
      </c>
      <c r="D49" s="42">
        <v>74841944.72999999</v>
      </c>
      <c r="E49" s="42">
        <v>42273528.07999999</v>
      </c>
      <c r="F49" s="42">
        <v>57637879.95999999</v>
      </c>
      <c r="G49" s="42">
        <v>81569915.53</v>
      </c>
      <c r="H49" s="42">
        <v>42356526.510000005</v>
      </c>
      <c r="I49" s="42">
        <v>16208343.400000002</v>
      </c>
      <c r="J49" s="42">
        <v>26480894.560000002</v>
      </c>
      <c r="K49" s="42">
        <f t="shared" si="1"/>
        <v>449785953.0499999</v>
      </c>
    </row>
    <row r="50" spans="1:11" ht="17.25" customHeight="1">
      <c r="A50" s="52" t="s">
        <v>61</v>
      </c>
      <c r="B50" s="33">
        <v>0</v>
      </c>
      <c r="C50" s="42">
        <v>142348.37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42">
        <f t="shared" si="1"/>
        <v>142348.37</v>
      </c>
    </row>
    <row r="51" spans="1:11" ht="17.25" customHeight="1">
      <c r="A51" s="53" t="s">
        <v>62</v>
      </c>
      <c r="B51" s="41">
        <v>-74474.65</v>
      </c>
      <c r="C51" s="41">
        <v>-98283.78000000001</v>
      </c>
      <c r="D51" s="41">
        <v>-103875.10000000003</v>
      </c>
      <c r="E51" s="41">
        <v>-63199.87</v>
      </c>
      <c r="F51" s="41">
        <v>-89340.4</v>
      </c>
      <c r="G51" s="41">
        <v>-124334.67</v>
      </c>
      <c r="H51" s="41">
        <v>-66409.90000000001</v>
      </c>
      <c r="I51" s="33">
        <v>0</v>
      </c>
      <c r="J51" s="33">
        <v>0</v>
      </c>
      <c r="K51" s="41">
        <f>SUM(B51:J51)</f>
        <v>-619918.3700000001</v>
      </c>
    </row>
    <row r="52" spans="1:11" ht="17.25" customHeight="1">
      <c r="A52" s="52" t="s">
        <v>63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f t="shared" si="1"/>
        <v>0</v>
      </c>
    </row>
    <row r="53" spans="1:11" ht="17.25" customHeight="1">
      <c r="A53" s="29" t="s">
        <v>64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42">
        <v>415230.3100000001</v>
      </c>
      <c r="I53" s="31">
        <v>0</v>
      </c>
      <c r="J53" s="31">
        <v>0</v>
      </c>
      <c r="K53" s="42">
        <f t="shared" si="1"/>
        <v>415230.3100000001</v>
      </c>
    </row>
    <row r="54" spans="1:11" ht="17.25" customHeight="1">
      <c r="A54" s="29" t="s">
        <v>65</v>
      </c>
      <c r="B54" s="41">
        <v>23983.22</v>
      </c>
      <c r="C54" s="41">
        <v>32380.97</v>
      </c>
      <c r="D54" s="41">
        <v>36178.91</v>
      </c>
      <c r="E54" s="41">
        <v>16938.1</v>
      </c>
      <c r="F54" s="41">
        <v>31568.02</v>
      </c>
      <c r="G54" s="41">
        <v>40460.02</v>
      </c>
      <c r="H54" s="41">
        <v>23295.56</v>
      </c>
      <c r="I54" s="33">
        <v>0</v>
      </c>
      <c r="J54" s="33">
        <v>0</v>
      </c>
      <c r="K54" s="42">
        <f t="shared" si="1"/>
        <v>204804.8</v>
      </c>
    </row>
    <row r="55" spans="1:11" ht="17.25" customHeight="1">
      <c r="A55" s="29" t="s">
        <v>66</v>
      </c>
      <c r="B55" s="41">
        <v>126842.0799999999</v>
      </c>
      <c r="C55" s="41">
        <v>178985.32</v>
      </c>
      <c r="D55" s="41">
        <v>197958.56000000006</v>
      </c>
      <c r="E55" s="41">
        <v>106807.39999999995</v>
      </c>
      <c r="F55" s="41">
        <v>163727.12</v>
      </c>
      <c r="G55" s="41">
        <v>230332.47999999984</v>
      </c>
      <c r="H55" s="41">
        <v>115166.23999999992</v>
      </c>
      <c r="I55" s="54">
        <v>33037.320000000014</v>
      </c>
      <c r="J55" s="41">
        <v>68728.24</v>
      </c>
      <c r="K55" s="42">
        <f t="shared" si="1"/>
        <v>1221584.7599999998</v>
      </c>
    </row>
    <row r="56" spans="1:11" ht="17.25" customHeight="1">
      <c r="A56" s="29" t="s">
        <v>67</v>
      </c>
      <c r="B56" s="41">
        <v>1911354.54</v>
      </c>
      <c r="C56" s="41">
        <v>2857447.92</v>
      </c>
      <c r="D56" s="41">
        <v>3443873.91</v>
      </c>
      <c r="E56" s="41">
        <v>1888208.53</v>
      </c>
      <c r="F56" s="41">
        <v>2561974.57</v>
      </c>
      <c r="G56" s="41">
        <v>3563763.04</v>
      </c>
      <c r="H56" s="41">
        <v>1856201.92</v>
      </c>
      <c r="I56" s="33">
        <v>0</v>
      </c>
      <c r="J56" s="33">
        <v>0</v>
      </c>
      <c r="K56" s="42">
        <f t="shared" si="1"/>
        <v>18082824.43</v>
      </c>
    </row>
    <row r="57" spans="1:11" ht="17.25" customHeight="1">
      <c r="A57" s="28" t="s">
        <v>68</v>
      </c>
      <c r="B57" s="41">
        <v>598910.7000000001</v>
      </c>
      <c r="C57" s="41">
        <v>780927.0099999995</v>
      </c>
      <c r="D57" s="41">
        <v>810737.4199999996</v>
      </c>
      <c r="E57" s="41">
        <v>711464.8799999998</v>
      </c>
      <c r="F57" s="41">
        <v>734387.8300000003</v>
      </c>
      <c r="G57" s="41">
        <v>948965.8000000005</v>
      </c>
      <c r="H57" s="41">
        <v>637932.5699999995</v>
      </c>
      <c r="I57" s="33">
        <v>0</v>
      </c>
      <c r="J57" s="54">
        <v>445233.7800000001</v>
      </c>
      <c r="K57" s="54">
        <f t="shared" si="1"/>
        <v>5668559.989999999</v>
      </c>
    </row>
    <row r="58" spans="1:11" ht="17.25" customHeight="1">
      <c r="A58" s="28"/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33">
        <f>SUM(B58:J58)</f>
        <v>0</v>
      </c>
    </row>
    <row r="59" spans="1:11" ht="17.25" customHeight="1">
      <c r="A59" s="56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28"/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/>
    </row>
    <row r="61" spans="1:11" ht="18.75" customHeight="1">
      <c r="A61" s="34" t="s">
        <v>69</v>
      </c>
      <c r="B61" s="41">
        <v>-7351061.009999994</v>
      </c>
      <c r="C61" s="41">
        <v>-8708050.71</v>
      </c>
      <c r="D61" s="41">
        <v>-8663874.819999998</v>
      </c>
      <c r="E61" s="41">
        <v>-8474413.290000005</v>
      </c>
      <c r="F61" s="41">
        <v>-9028026.030000005</v>
      </c>
      <c r="G61" s="41">
        <v>-11489903.899999999</v>
      </c>
      <c r="H61" s="41">
        <v>-6693928.340000001</v>
      </c>
      <c r="I61" s="41">
        <v>-2537247.130000001</v>
      </c>
      <c r="J61" s="41">
        <v>-1965921.4800000042</v>
      </c>
      <c r="K61" s="58">
        <f>SUM(B61:J61)</f>
        <v>-64912426.71000001</v>
      </c>
    </row>
    <row r="62" spans="1:11" ht="18.75" customHeight="1">
      <c r="A62" s="28" t="s">
        <v>70</v>
      </c>
      <c r="B62" s="41">
        <v>-5039806.56</v>
      </c>
      <c r="C62" s="41">
        <v>-5175547.810000001</v>
      </c>
      <c r="D62" s="41">
        <v>-5143516.27</v>
      </c>
      <c r="E62" s="41">
        <v>-6440637.180000001</v>
      </c>
      <c r="F62" s="41">
        <v>-6017291.58</v>
      </c>
      <c r="G62" s="41">
        <v>-6895064.159999998</v>
      </c>
      <c r="H62" s="41">
        <v>-4455268.2</v>
      </c>
      <c r="I62" s="41">
        <v>-798851.2</v>
      </c>
      <c r="J62" s="41">
        <v>-1697057.2</v>
      </c>
      <c r="K62" s="58">
        <f aca="true" t="shared" si="2" ref="K62:K84">SUM(B62:J62)</f>
        <v>-41663040.160000004</v>
      </c>
    </row>
    <row r="63" spans="1:11" ht="18.75" customHeight="1">
      <c r="A63" s="29" t="s">
        <v>71</v>
      </c>
      <c r="B63" s="41">
        <v>-3539160.400000001</v>
      </c>
      <c r="C63" s="41">
        <v>-5070925.2</v>
      </c>
      <c r="D63" s="41">
        <v>-4459539.4</v>
      </c>
      <c r="E63" s="41">
        <v>-3357429.1999999997</v>
      </c>
      <c r="F63" s="41">
        <v>-3703590.2000000007</v>
      </c>
      <c r="G63" s="41">
        <v>-4963769</v>
      </c>
      <c r="H63" s="41">
        <v>-4455268.2</v>
      </c>
      <c r="I63" s="41">
        <v>-798851.2</v>
      </c>
      <c r="J63" s="41">
        <v>-1697057.2</v>
      </c>
      <c r="K63" s="58">
        <f t="shared" si="2"/>
        <v>-32045590</v>
      </c>
    </row>
    <row r="64" spans="1:11" ht="18.75" customHeight="1">
      <c r="A64" s="29" t="s">
        <v>72</v>
      </c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33">
        <v>0</v>
      </c>
    </row>
    <row r="65" spans="1:11" ht="18.75" customHeight="1">
      <c r="A65" s="29" t="s">
        <v>73</v>
      </c>
      <c r="B65" s="41">
        <v>-24506.199999999997</v>
      </c>
      <c r="C65" s="41">
        <v>-6220.600000000001</v>
      </c>
      <c r="D65" s="41">
        <v>-9329</v>
      </c>
      <c r="E65" s="41">
        <v>-14527.4</v>
      </c>
      <c r="F65" s="41">
        <v>-12657.8</v>
      </c>
      <c r="G65" s="41">
        <v>-8876.800000000001</v>
      </c>
      <c r="H65" s="55">
        <v>0</v>
      </c>
      <c r="I65" s="55">
        <v>0</v>
      </c>
      <c r="J65" s="55">
        <v>0</v>
      </c>
      <c r="K65" s="58">
        <f t="shared" si="2"/>
        <v>-76117.8</v>
      </c>
    </row>
    <row r="66" spans="1:11" ht="18.75" customHeight="1">
      <c r="A66" s="29" t="s">
        <v>74</v>
      </c>
      <c r="B66" s="41">
        <v>-115968.4</v>
      </c>
      <c r="C66" s="41">
        <v>-29640</v>
      </c>
      <c r="D66" s="41">
        <v>-39333.8</v>
      </c>
      <c r="E66" s="41">
        <v>-81897.60000000002</v>
      </c>
      <c r="F66" s="41">
        <v>-39592.200000000004</v>
      </c>
      <c r="G66" s="41">
        <v>-30681.199999999993</v>
      </c>
      <c r="H66" s="55">
        <v>0</v>
      </c>
      <c r="I66" s="55">
        <v>0</v>
      </c>
      <c r="J66" s="55">
        <v>0</v>
      </c>
      <c r="K66" s="58">
        <f t="shared" si="2"/>
        <v>-337113.20000000007</v>
      </c>
    </row>
    <row r="67" spans="1:11" ht="18.75" customHeight="1">
      <c r="A67" s="29" t="s">
        <v>75</v>
      </c>
      <c r="B67" s="41">
        <v>-1360171.5599999996</v>
      </c>
      <c r="C67" s="41">
        <v>-68762.00999999998</v>
      </c>
      <c r="D67" s="41">
        <v>-635314.0700000001</v>
      </c>
      <c r="E67" s="41">
        <v>-2986782.98</v>
      </c>
      <c r="F67" s="41">
        <v>-2261451.3800000004</v>
      </c>
      <c r="G67" s="41">
        <v>-1891737.1599999997</v>
      </c>
      <c r="H67" s="55">
        <v>0</v>
      </c>
      <c r="I67" s="55">
        <v>0</v>
      </c>
      <c r="J67" s="55">
        <v>0</v>
      </c>
      <c r="K67" s="58">
        <f t="shared" si="2"/>
        <v>-9204219.16</v>
      </c>
    </row>
    <row r="68" spans="1:11" ht="18.75" customHeight="1">
      <c r="A68" s="29" t="s">
        <v>76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s="59" customFormat="1" ht="18.75" customHeight="1">
      <c r="A69" s="47" t="s">
        <v>77</v>
      </c>
      <c r="B69" s="41">
        <v>-2734744.9699999937</v>
      </c>
      <c r="C69" s="41">
        <v>-4161452.9599999995</v>
      </c>
      <c r="D69" s="41">
        <v>-4883374.3599999985</v>
      </c>
      <c r="E69" s="41">
        <v>-2738622.170000006</v>
      </c>
      <c r="F69" s="41">
        <v>-3771915.1800000044</v>
      </c>
      <c r="G69" s="41">
        <v>-5168406.869999997</v>
      </c>
      <c r="H69" s="41">
        <v>-2668123.0500000007</v>
      </c>
      <c r="I69" s="41">
        <v>-1820279.9100000006</v>
      </c>
      <c r="J69" s="41">
        <v>-534006.3700000037</v>
      </c>
      <c r="K69" s="41">
        <f t="shared" si="2"/>
        <v>-28480925.840000004</v>
      </c>
    </row>
    <row r="70" spans="1:11" ht="18.75" customHeight="1">
      <c r="A70" s="29" t="s">
        <v>78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1:11" ht="18.75" customHeight="1">
      <c r="A71" s="29" t="s">
        <v>79</v>
      </c>
      <c r="B71" s="55">
        <v>0</v>
      </c>
      <c r="C71" s="41">
        <v>-2277.88</v>
      </c>
      <c r="D71" s="41">
        <v>-198.4000000000001</v>
      </c>
      <c r="E71" s="55">
        <v>0</v>
      </c>
      <c r="F71" s="55">
        <v>0</v>
      </c>
      <c r="G71" s="41">
        <v>-198.4000000000001</v>
      </c>
      <c r="H71" s="55">
        <v>0</v>
      </c>
      <c r="I71" s="55">
        <v>0</v>
      </c>
      <c r="J71" s="55">
        <v>0</v>
      </c>
      <c r="K71" s="41">
        <f t="shared" si="2"/>
        <v>-2674.6800000000003</v>
      </c>
    </row>
    <row r="72" spans="1:11" ht="18.75" customHeight="1">
      <c r="A72" s="29" t="s">
        <v>80</v>
      </c>
      <c r="B72" s="55">
        <v>0</v>
      </c>
      <c r="C72" s="55">
        <v>0</v>
      </c>
      <c r="D72" s="41">
        <v>-33100</v>
      </c>
      <c r="E72" s="55">
        <v>0</v>
      </c>
      <c r="F72" s="41">
        <v>-11799.999999999995</v>
      </c>
      <c r="G72" s="55">
        <v>0</v>
      </c>
      <c r="H72" s="55">
        <v>0</v>
      </c>
      <c r="I72" s="41">
        <v>-74177.04999999997</v>
      </c>
      <c r="J72" s="55">
        <v>0</v>
      </c>
      <c r="K72" s="41">
        <f t="shared" si="2"/>
        <v>-119077.04999999996</v>
      </c>
    </row>
    <row r="73" spans="1:11" ht="18.75" customHeight="1">
      <c r="A73" s="29" t="s">
        <v>81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41">
        <v>-1380000</v>
      </c>
      <c r="J73" s="55">
        <v>0</v>
      </c>
      <c r="K73" s="41">
        <f t="shared" si="2"/>
        <v>-1380000</v>
      </c>
    </row>
    <row r="74" spans="1:11" ht="18.75" customHeight="1">
      <c r="A74" s="52" t="s">
        <v>82</v>
      </c>
      <c r="B74" s="41">
        <v>-304730.01000000007</v>
      </c>
      <c r="C74" s="41">
        <v>-442370.0699999999</v>
      </c>
      <c r="D74" s="41">
        <v>-418189.93999999977</v>
      </c>
      <c r="E74" s="41">
        <v>-293259.9099999999</v>
      </c>
      <c r="F74" s="41">
        <v>-403000.0399999999</v>
      </c>
      <c r="G74" s="41">
        <v>-614109.93</v>
      </c>
      <c r="H74" s="41">
        <v>-300699.96</v>
      </c>
      <c r="I74" s="41">
        <v>-105710.06999999995</v>
      </c>
      <c r="J74" s="41">
        <v>-217930.07</v>
      </c>
      <c r="K74" s="41">
        <f t="shared" si="2"/>
        <v>-3099999.9999999995</v>
      </c>
    </row>
    <row r="75" spans="1:11" ht="18.75" customHeight="1">
      <c r="A75" s="29" t="s">
        <v>83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 ht="18.75" customHeight="1">
      <c r="A76" s="29" t="s">
        <v>84</v>
      </c>
      <c r="B76" s="41">
        <v>-104403.74</v>
      </c>
      <c r="C76" s="41">
        <v>-298729.52999999997</v>
      </c>
      <c r="D76" s="41">
        <v>-347820.21</v>
      </c>
      <c r="E76" s="41">
        <v>-182761.72999999998</v>
      </c>
      <c r="F76" s="41">
        <v>-290427.36000000004</v>
      </c>
      <c r="G76" s="41">
        <v>-285542.01</v>
      </c>
      <c r="H76" s="41">
        <v>-145842.51</v>
      </c>
      <c r="I76" s="41">
        <v>-109080.1</v>
      </c>
      <c r="J76" s="41">
        <v>-76874.25</v>
      </c>
      <c r="K76" s="33">
        <v>0</v>
      </c>
    </row>
    <row r="77" spans="1:11" ht="18.75" customHeight="1">
      <c r="A77" s="29" t="s">
        <v>85</v>
      </c>
      <c r="B77" s="41">
        <v>-1710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33">
        <f t="shared" si="2"/>
        <v>-1710</v>
      </c>
    </row>
    <row r="78" spans="1:11" ht="18.75" customHeight="1">
      <c r="A78" s="29" t="s">
        <v>86</v>
      </c>
      <c r="B78" s="41">
        <v>-19000</v>
      </c>
      <c r="C78" s="41">
        <v>-10000</v>
      </c>
      <c r="D78" s="55">
        <v>0</v>
      </c>
      <c r="E78" s="41">
        <v>-10000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33">
        <f t="shared" si="2"/>
        <v>-39000</v>
      </c>
    </row>
    <row r="79" spans="1:11" ht="18.75" customHeight="1">
      <c r="A79" s="29" t="s">
        <v>87</v>
      </c>
      <c r="B79" s="41">
        <v>-2065.25</v>
      </c>
      <c r="C79" s="41">
        <v>-1914.05</v>
      </c>
      <c r="D79" s="55">
        <v>0</v>
      </c>
      <c r="E79" s="41">
        <v>-963.92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33">
        <f t="shared" si="2"/>
        <v>-4943.22</v>
      </c>
    </row>
    <row r="80" spans="1:11" ht="18.75" customHeight="1">
      <c r="A80" s="29" t="s">
        <v>88</v>
      </c>
      <c r="B80" s="41">
        <v>-1556.94</v>
      </c>
      <c r="C80" s="41">
        <v>-1718.6999999999998</v>
      </c>
      <c r="D80" s="41">
        <v>-8492.4</v>
      </c>
      <c r="E80" s="41">
        <v>-674</v>
      </c>
      <c r="F80" s="55">
        <v>0</v>
      </c>
      <c r="G80" s="41">
        <v>-2062.44</v>
      </c>
      <c r="H80" s="41">
        <v>-1348</v>
      </c>
      <c r="I80" s="55">
        <v>0</v>
      </c>
      <c r="J80" s="55">
        <v>0</v>
      </c>
      <c r="K80" s="33">
        <f t="shared" si="2"/>
        <v>-15852.48</v>
      </c>
    </row>
    <row r="81" spans="1:11" ht="18.75" customHeight="1">
      <c r="A81" s="29" t="s">
        <v>89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 ht="18.75" customHeight="1">
      <c r="A82" s="29" t="s">
        <v>90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 ht="18.75" customHeight="1">
      <c r="A83" s="29" t="s">
        <v>91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 ht="18.75" customHeight="1">
      <c r="A84" s="29" t="s">
        <v>92</v>
      </c>
      <c r="B84" s="41">
        <v>-14000</v>
      </c>
      <c r="C84" s="41">
        <v>-7000</v>
      </c>
      <c r="D84" s="41">
        <v>0</v>
      </c>
      <c r="E84" s="41">
        <v>-7000</v>
      </c>
      <c r="F84" s="41">
        <v>-14000</v>
      </c>
      <c r="G84" s="41">
        <v>-7000</v>
      </c>
      <c r="H84" s="41">
        <v>-14000</v>
      </c>
      <c r="I84" s="41">
        <v>-7000</v>
      </c>
      <c r="J84" s="41">
        <v>0</v>
      </c>
      <c r="K84" s="41">
        <f t="shared" si="2"/>
        <v>-70000</v>
      </c>
    </row>
    <row r="85" spans="1:11" ht="18.75" customHeight="1">
      <c r="A85" s="29" t="s">
        <v>93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 ht="18.75" customHeight="1">
      <c r="A86" s="29" t="s">
        <v>94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 ht="18.75" customHeight="1">
      <c r="A87" s="29" t="s">
        <v>95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1:11" ht="18.75" customHeight="1">
      <c r="A88" s="29" t="s">
        <v>96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ht="18.75" customHeight="1">
      <c r="A89" s="29" t="s">
        <v>97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</row>
    <row r="90" spans="1:11" ht="18.75" customHeight="1">
      <c r="A90" s="29" t="s">
        <v>98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2" ht="18.75" customHeight="1">
      <c r="A91" s="29" t="s">
        <v>99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60"/>
    </row>
    <row r="92" spans="1:12" ht="18.75" customHeight="1">
      <c r="A92" s="29" t="s">
        <v>100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61"/>
    </row>
    <row r="93" spans="1:12" ht="18.75" customHeight="1">
      <c r="A93" s="29" t="s">
        <v>101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61"/>
    </row>
    <row r="94" spans="1:12" ht="18.75" customHeight="1">
      <c r="A94" s="29" t="s">
        <v>102</v>
      </c>
      <c r="B94" s="55"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61"/>
    </row>
    <row r="95" spans="1:12" ht="18.75" customHeight="1">
      <c r="A95" s="29" t="s">
        <v>103</v>
      </c>
      <c r="B95" s="41">
        <v>-78894.67</v>
      </c>
      <c r="C95" s="41">
        <v>-117946.42</v>
      </c>
      <c r="D95" s="41">
        <v>-142152.23</v>
      </c>
      <c r="E95" s="41">
        <v>-77939.28</v>
      </c>
      <c r="F95" s="41">
        <v>-105750.21</v>
      </c>
      <c r="G95" s="41">
        <v>-147100.87</v>
      </c>
      <c r="H95" s="41">
        <v>-76618.15</v>
      </c>
      <c r="I95" s="55">
        <v>0</v>
      </c>
      <c r="J95" s="55">
        <v>0</v>
      </c>
      <c r="K95" s="41">
        <f>SUM(B95:J95)</f>
        <v>-746401.83</v>
      </c>
      <c r="L95" s="61"/>
    </row>
    <row r="96" spans="1:12" ht="18.75" customHeight="1">
      <c r="A96" s="29" t="s">
        <v>104</v>
      </c>
      <c r="B96" s="41">
        <v>-1786365.64</v>
      </c>
      <c r="C96" s="41">
        <v>-2670591.29</v>
      </c>
      <c r="D96" s="41">
        <v>-3218669.22</v>
      </c>
      <c r="E96" s="41">
        <v>-1764733.21</v>
      </c>
      <c r="F96" s="41">
        <v>-2394439.78</v>
      </c>
      <c r="G96" s="41">
        <v>-3330718.46</v>
      </c>
      <c r="H96" s="41">
        <v>-1734819.61</v>
      </c>
      <c r="I96" s="55">
        <v>0</v>
      </c>
      <c r="J96" s="55">
        <v>0</v>
      </c>
      <c r="K96" s="41">
        <f>SUM(B96:J96)</f>
        <v>-16900337.209999997</v>
      </c>
      <c r="L96" s="61"/>
    </row>
    <row r="97" spans="1:12" s="59" customFormat="1" ht="18.75" customHeight="1">
      <c r="A97" s="47" t="s">
        <v>105</v>
      </c>
      <c r="B97" s="55">
        <v>0</v>
      </c>
      <c r="C97" s="41">
        <v>-2062.4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41">
        <f>SUM(B97:J97)</f>
        <v>-2062.4</v>
      </c>
      <c r="L97" s="62"/>
    </row>
    <row r="98" spans="1:12" ht="18.75" customHeight="1">
      <c r="A98" s="47" t="s">
        <v>106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61"/>
    </row>
    <row r="99" spans="1:12" ht="18.75" customHeight="1">
      <c r="A99" s="47" t="s">
        <v>107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61"/>
    </row>
    <row r="100" spans="1:12" ht="18.75" customHeight="1">
      <c r="A100" s="47" t="s">
        <v>108</v>
      </c>
      <c r="B100" s="41">
        <v>-144648.91999999995</v>
      </c>
      <c r="C100" s="41">
        <v>-209045.37000000002</v>
      </c>
      <c r="D100" s="41">
        <v>-243572.99999999994</v>
      </c>
      <c r="E100" s="41">
        <v>-136979.02000000002</v>
      </c>
      <c r="F100" s="41">
        <v>-188385.59</v>
      </c>
      <c r="G100" s="41">
        <v>-264520.2</v>
      </c>
      <c r="H100" s="41">
        <v>-136224.14999999994</v>
      </c>
      <c r="I100" s="41">
        <v>-49742.18</v>
      </c>
      <c r="J100" s="41">
        <v>-83080.16999999997</v>
      </c>
      <c r="K100" s="41">
        <f>SUM(B100:J100)</f>
        <v>-1456198.5999999996</v>
      </c>
      <c r="L100" s="61"/>
    </row>
    <row r="101" spans="1:12" ht="18.75" customHeight="1">
      <c r="A101" s="47" t="s">
        <v>109</v>
      </c>
      <c r="B101" s="41">
        <v>-277369.79999999347</v>
      </c>
      <c r="C101" s="41">
        <v>-397797.24999999977</v>
      </c>
      <c r="D101" s="41">
        <v>-471178.95999999816</v>
      </c>
      <c r="E101" s="41">
        <v>-264311.100000006</v>
      </c>
      <c r="F101" s="41">
        <v>-364112.20000000455</v>
      </c>
      <c r="G101" s="41">
        <v>-517154.5599999982</v>
      </c>
      <c r="H101" s="41">
        <v>-258570.6700000003</v>
      </c>
      <c r="I101" s="41">
        <v>-94570.51000000066</v>
      </c>
      <c r="J101" s="41">
        <v>-156121.88000000388</v>
      </c>
      <c r="K101" s="63">
        <f>ROUND(SUM(B101:J101),2)</f>
        <v>-2801186.93</v>
      </c>
      <c r="L101" s="61"/>
    </row>
    <row r="102" spans="1:12" ht="18.75" customHeight="1">
      <c r="A102" s="29"/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61"/>
    </row>
    <row r="103" spans="1:12" ht="18.75" customHeight="1">
      <c r="A103" s="28" t="s">
        <v>110</v>
      </c>
      <c r="B103" s="41">
        <v>454331.56000000006</v>
      </c>
      <c r="C103" s="41">
        <v>727994.1199999999</v>
      </c>
      <c r="D103" s="41">
        <v>1347485.3</v>
      </c>
      <c r="E103" s="41">
        <v>718421.55</v>
      </c>
      <c r="F103" s="41">
        <v>791859.08</v>
      </c>
      <c r="G103" s="41">
        <v>637308.04</v>
      </c>
      <c r="H103" s="41">
        <v>439400.67</v>
      </c>
      <c r="I103" s="41">
        <v>81883.98000000001</v>
      </c>
      <c r="J103" s="41">
        <v>295031.86</v>
      </c>
      <c r="K103" s="41">
        <f>SUM('[1]01:31'!K103)</f>
        <v>5493716.16</v>
      </c>
      <c r="L103" s="61"/>
    </row>
    <row r="104" spans="1:12" ht="18.75" customHeight="1">
      <c r="A104" s="28" t="s">
        <v>111</v>
      </c>
      <c r="B104" s="41">
        <v>-30841.04</v>
      </c>
      <c r="C104" s="41">
        <v>-99044.06</v>
      </c>
      <c r="D104" s="41">
        <v>15530.51</v>
      </c>
      <c r="E104" s="41">
        <v>-13575.490000000002</v>
      </c>
      <c r="F104" s="41">
        <v>-30678.35</v>
      </c>
      <c r="G104" s="41">
        <v>-63740.909999999996</v>
      </c>
      <c r="H104" s="41">
        <v>-9937.760000000002</v>
      </c>
      <c r="I104" s="33">
        <v>0</v>
      </c>
      <c r="J104" s="41">
        <v>-29889.769999999997</v>
      </c>
      <c r="K104" s="41">
        <f>SUM('[1]01:31'!K104)</f>
        <v>-262176.87</v>
      </c>
      <c r="L104" s="60"/>
    </row>
    <row r="105" spans="1:12" ht="18.75" customHeight="1">
      <c r="A105" s="28"/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31">
        <f>SUM(B105:J105)</f>
        <v>0</v>
      </c>
      <c r="L105" s="64"/>
    </row>
    <row r="106" spans="1:12" ht="18.75" customHeight="1">
      <c r="A106" s="28" t="s">
        <v>112</v>
      </c>
      <c r="B106" s="41">
        <v>39611573.73</v>
      </c>
      <c r="C106" s="41">
        <v>59226656.53</v>
      </c>
      <c r="D106" s="41">
        <v>70562943.61000001</v>
      </c>
      <c r="E106" s="41">
        <v>36459333.82999998</v>
      </c>
      <c r="F106" s="41">
        <v>52012171.06999999</v>
      </c>
      <c r="G106" s="41">
        <v>74739198.30000001</v>
      </c>
      <c r="H106" s="41">
        <v>38644014.87</v>
      </c>
      <c r="I106" s="41">
        <v>13704133.589999998</v>
      </c>
      <c r="J106" s="41">
        <v>25028935.099999994</v>
      </c>
      <c r="K106" s="63">
        <f>SUM(B106:J106)</f>
        <v>409988960.63</v>
      </c>
      <c r="L106" s="64"/>
    </row>
    <row r="107" spans="1:12" ht="18" customHeight="1">
      <c r="A107" s="28" t="s">
        <v>113</v>
      </c>
      <c r="B107" s="41">
        <v>39043504.07000001</v>
      </c>
      <c r="C107" s="41">
        <v>58544994.019999996</v>
      </c>
      <c r="D107" s="41">
        <v>69736675.67999999</v>
      </c>
      <c r="E107" s="41">
        <v>35761444.44</v>
      </c>
      <c r="F107" s="41">
        <v>51308461.589999996</v>
      </c>
      <c r="G107" s="41">
        <v>73853979.80999999</v>
      </c>
      <c r="H107" s="41">
        <v>38016020.06</v>
      </c>
      <c r="I107" s="41">
        <v>13704133.589999998</v>
      </c>
      <c r="J107" s="41">
        <v>24613591.09</v>
      </c>
      <c r="K107" s="63">
        <f>SUM(B107:J107)</f>
        <v>404582804.3499999</v>
      </c>
      <c r="L107" s="64"/>
    </row>
    <row r="108" spans="1:11" ht="18.75" customHeight="1">
      <c r="A108" s="28" t="s">
        <v>114</v>
      </c>
      <c r="B108" s="41">
        <v>568069.66</v>
      </c>
      <c r="C108" s="41">
        <v>681662.5099999999</v>
      </c>
      <c r="D108" s="41">
        <v>826267.9299999996</v>
      </c>
      <c r="E108" s="41">
        <v>697889.3899999998</v>
      </c>
      <c r="F108" s="41">
        <v>703709.4800000002</v>
      </c>
      <c r="G108" s="41">
        <v>885218.4900000003</v>
      </c>
      <c r="H108" s="41">
        <v>627994.8099999996</v>
      </c>
      <c r="I108" s="43">
        <v>0</v>
      </c>
      <c r="J108" s="41">
        <v>415344.0100000001</v>
      </c>
      <c r="K108" s="63">
        <f>SUM(B108:J108)</f>
        <v>5406156.279999999</v>
      </c>
    </row>
    <row r="109" spans="1:13" ht="18.75" customHeight="1">
      <c r="A109" s="28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M109" s="49"/>
    </row>
    <row r="110" spans="1:11" ht="18.7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63"/>
    </row>
    <row r="111" spans="1:11" ht="18.75" customHeight="1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8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ht="18.75" customHeight="1">
      <c r="A113" s="17"/>
      <c r="B113" s="66"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/>
    </row>
    <row r="114" spans="1:12" ht="18.75" customHeight="1">
      <c r="A114" s="67" t="s">
        <v>115</v>
      </c>
      <c r="B114" s="68">
        <v>0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9">
        <f>SUM(K115:K133)</f>
        <v>409988960.74</v>
      </c>
      <c r="L114" s="64"/>
    </row>
    <row r="115" spans="1:11" ht="18.75" customHeight="1">
      <c r="A115" s="70" t="s">
        <v>116</v>
      </c>
      <c r="B115" s="41">
        <v>5122897.54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69">
        <f>SUM(B115:J115)</f>
        <v>5122897.54</v>
      </c>
    </row>
    <row r="116" spans="1:11" ht="18.75" customHeight="1">
      <c r="A116" s="70" t="s">
        <v>117</v>
      </c>
      <c r="B116" s="41">
        <v>34488676.20999999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69">
        <f aca="true" t="shared" si="3" ref="K116:K133">SUM(B116:J116)</f>
        <v>34488676.20999999</v>
      </c>
    </row>
    <row r="117" spans="1:11" ht="18.75" customHeight="1">
      <c r="A117" s="70" t="s">
        <v>118</v>
      </c>
      <c r="B117" s="71">
        <v>0</v>
      </c>
      <c r="C117" s="41">
        <v>59226656.53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69">
        <f t="shared" si="3"/>
        <v>59226656.53</v>
      </c>
    </row>
    <row r="118" spans="1:11" ht="18.75" customHeight="1">
      <c r="A118" s="70" t="s">
        <v>119</v>
      </c>
      <c r="B118" s="71">
        <v>0</v>
      </c>
      <c r="C118" s="71">
        <v>0</v>
      </c>
      <c r="D118" s="41">
        <v>70562943.61000001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69">
        <f t="shared" si="3"/>
        <v>70562943.61000001</v>
      </c>
    </row>
    <row r="119" spans="1:11" ht="18.75" customHeight="1">
      <c r="A119" s="70" t="s">
        <v>120</v>
      </c>
      <c r="B119" s="71">
        <v>0</v>
      </c>
      <c r="C119" s="71">
        <v>0</v>
      </c>
      <c r="D119" s="71">
        <v>0</v>
      </c>
      <c r="E119" s="41">
        <v>32813400.42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69">
        <f t="shared" si="3"/>
        <v>32813400.42</v>
      </c>
    </row>
    <row r="120" spans="1:11" ht="18.75" customHeight="1">
      <c r="A120" s="70" t="s">
        <v>121</v>
      </c>
      <c r="B120" s="71">
        <v>0</v>
      </c>
      <c r="C120" s="71">
        <v>0</v>
      </c>
      <c r="D120" s="71">
        <v>0</v>
      </c>
      <c r="E120" s="41">
        <v>3645933.429999999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69">
        <f t="shared" si="3"/>
        <v>3645933.429999999</v>
      </c>
    </row>
    <row r="121" spans="1:11" ht="18.75" customHeight="1">
      <c r="A121" s="72" t="s">
        <v>122</v>
      </c>
      <c r="B121" s="71">
        <v>0</v>
      </c>
      <c r="C121" s="71">
        <v>0</v>
      </c>
      <c r="D121" s="71">
        <v>0</v>
      </c>
      <c r="E121" s="71">
        <v>0</v>
      </c>
      <c r="F121" s="41">
        <v>10188179.570000004</v>
      </c>
      <c r="G121" s="71">
        <v>0</v>
      </c>
      <c r="H121" s="71">
        <v>0</v>
      </c>
      <c r="I121" s="71">
        <v>0</v>
      </c>
      <c r="J121" s="71">
        <v>0</v>
      </c>
      <c r="K121" s="69">
        <f t="shared" si="3"/>
        <v>10188179.570000004</v>
      </c>
    </row>
    <row r="122" spans="1:11" ht="18.75" customHeight="1">
      <c r="A122" s="72" t="s">
        <v>123</v>
      </c>
      <c r="B122" s="71">
        <v>0</v>
      </c>
      <c r="C122" s="71">
        <v>0</v>
      </c>
      <c r="D122" s="71">
        <v>0</v>
      </c>
      <c r="E122" s="71">
        <v>0</v>
      </c>
      <c r="F122" s="41">
        <v>18816560.749999996</v>
      </c>
      <c r="G122" s="71">
        <v>0</v>
      </c>
      <c r="H122" s="71">
        <v>0</v>
      </c>
      <c r="I122" s="71">
        <v>0</v>
      </c>
      <c r="J122" s="71">
        <v>0</v>
      </c>
      <c r="K122" s="69">
        <f t="shared" si="3"/>
        <v>18816560.749999996</v>
      </c>
    </row>
    <row r="123" spans="1:11" ht="18.75" customHeight="1">
      <c r="A123" s="72" t="s">
        <v>124</v>
      </c>
      <c r="B123" s="71">
        <v>0</v>
      </c>
      <c r="C123" s="71">
        <v>0</v>
      </c>
      <c r="D123" s="71">
        <v>0</v>
      </c>
      <c r="E123" s="71">
        <v>0</v>
      </c>
      <c r="F123" s="41">
        <v>2590734.6299999994</v>
      </c>
      <c r="G123" s="71">
        <v>0</v>
      </c>
      <c r="H123" s="71">
        <v>0</v>
      </c>
      <c r="I123" s="71">
        <v>0</v>
      </c>
      <c r="J123" s="71">
        <v>0</v>
      </c>
      <c r="K123" s="69">
        <f t="shared" si="3"/>
        <v>2590734.6299999994</v>
      </c>
    </row>
    <row r="124" spans="1:11" ht="18.75" customHeight="1">
      <c r="A124" s="72" t="s">
        <v>125</v>
      </c>
      <c r="B124" s="73">
        <v>0</v>
      </c>
      <c r="C124" s="73">
        <v>0</v>
      </c>
      <c r="D124" s="73">
        <v>0</v>
      </c>
      <c r="E124" s="73">
        <v>0</v>
      </c>
      <c r="F124" s="41">
        <v>20416696.12</v>
      </c>
      <c r="G124" s="73">
        <v>0</v>
      </c>
      <c r="H124" s="73">
        <v>0</v>
      </c>
      <c r="I124" s="73">
        <v>0</v>
      </c>
      <c r="J124" s="73">
        <v>0</v>
      </c>
      <c r="K124" s="74">
        <f t="shared" si="3"/>
        <v>20416696.12</v>
      </c>
    </row>
    <row r="125" spans="1:11" ht="18.75" customHeight="1">
      <c r="A125" s="72" t="s">
        <v>126</v>
      </c>
      <c r="B125" s="71">
        <v>0</v>
      </c>
      <c r="C125" s="71">
        <v>0</v>
      </c>
      <c r="D125" s="71">
        <v>0</v>
      </c>
      <c r="E125" s="71">
        <v>0</v>
      </c>
      <c r="F125" s="71">
        <v>0</v>
      </c>
      <c r="G125" s="41">
        <v>21924002.849999994</v>
      </c>
      <c r="H125" s="71">
        <v>0</v>
      </c>
      <c r="I125" s="71">
        <v>0</v>
      </c>
      <c r="J125" s="71">
        <v>0</v>
      </c>
      <c r="K125" s="69">
        <f t="shared" si="3"/>
        <v>21924002.849999994</v>
      </c>
    </row>
    <row r="126" spans="1:11" ht="18.75" customHeight="1">
      <c r="A126" s="72" t="s">
        <v>127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41">
        <v>1777354.6199999999</v>
      </c>
      <c r="H126" s="71">
        <v>0</v>
      </c>
      <c r="I126" s="71">
        <v>0</v>
      </c>
      <c r="J126" s="71">
        <v>0</v>
      </c>
      <c r="K126" s="69">
        <f t="shared" si="3"/>
        <v>1777354.6199999999</v>
      </c>
    </row>
    <row r="127" spans="1:11" ht="18.75" customHeight="1">
      <c r="A127" s="72" t="s">
        <v>128</v>
      </c>
      <c r="B127" s="71">
        <v>0</v>
      </c>
      <c r="C127" s="71">
        <v>0</v>
      </c>
      <c r="D127" s="71">
        <v>0</v>
      </c>
      <c r="E127" s="71">
        <v>0</v>
      </c>
      <c r="F127" s="71">
        <v>0</v>
      </c>
      <c r="G127" s="41">
        <v>11029294.66</v>
      </c>
      <c r="H127" s="71">
        <v>0</v>
      </c>
      <c r="I127" s="71">
        <v>0</v>
      </c>
      <c r="J127" s="71">
        <v>0</v>
      </c>
      <c r="K127" s="69">
        <f t="shared" si="3"/>
        <v>11029294.66</v>
      </c>
    </row>
    <row r="128" spans="1:11" ht="18.75" customHeight="1">
      <c r="A128" s="72" t="s">
        <v>129</v>
      </c>
      <c r="B128" s="71">
        <v>0</v>
      </c>
      <c r="C128" s="71">
        <v>0</v>
      </c>
      <c r="D128" s="71">
        <v>0</v>
      </c>
      <c r="E128" s="71">
        <v>0</v>
      </c>
      <c r="F128" s="71">
        <v>0</v>
      </c>
      <c r="G128" s="41">
        <v>10703549.120000001</v>
      </c>
      <c r="H128" s="71">
        <v>0</v>
      </c>
      <c r="I128" s="71">
        <v>0</v>
      </c>
      <c r="J128" s="71">
        <v>0</v>
      </c>
      <c r="K128" s="69">
        <f t="shared" si="3"/>
        <v>10703549.120000001</v>
      </c>
    </row>
    <row r="129" spans="1:11" ht="18.75" customHeight="1">
      <c r="A129" s="72" t="s">
        <v>130</v>
      </c>
      <c r="B129" s="71">
        <v>0</v>
      </c>
      <c r="C129" s="71">
        <v>0</v>
      </c>
      <c r="D129" s="71">
        <v>0</v>
      </c>
      <c r="E129" s="71">
        <v>0</v>
      </c>
      <c r="F129" s="71">
        <v>0</v>
      </c>
      <c r="G129" s="41">
        <v>29304997.089999996</v>
      </c>
      <c r="H129" s="71">
        <v>0</v>
      </c>
      <c r="I129" s="71">
        <v>0</v>
      </c>
      <c r="J129" s="71">
        <v>0</v>
      </c>
      <c r="K129" s="69">
        <f t="shared" si="3"/>
        <v>29304997.089999996</v>
      </c>
    </row>
    <row r="130" spans="1:11" ht="18.75" customHeight="1">
      <c r="A130" s="72" t="s">
        <v>131</v>
      </c>
      <c r="B130" s="71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41">
        <v>13810702</v>
      </c>
      <c r="I130" s="71">
        <v>0</v>
      </c>
      <c r="J130" s="71">
        <v>0</v>
      </c>
      <c r="K130" s="69">
        <f t="shared" si="3"/>
        <v>13810702</v>
      </c>
    </row>
    <row r="131" spans="1:11" ht="18.75" customHeight="1">
      <c r="A131" s="72" t="s">
        <v>132</v>
      </c>
      <c r="B131" s="71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41">
        <v>24833312.869999997</v>
      </c>
      <c r="I131" s="71">
        <v>0</v>
      </c>
      <c r="J131" s="71">
        <v>0</v>
      </c>
      <c r="K131" s="69">
        <f t="shared" si="3"/>
        <v>24833312.869999997</v>
      </c>
    </row>
    <row r="132" spans="1:11" ht="18.75" customHeight="1">
      <c r="A132" s="72" t="s">
        <v>133</v>
      </c>
      <c r="B132" s="71">
        <v>0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41">
        <v>13704133.610000001</v>
      </c>
      <c r="J132" s="71"/>
      <c r="K132" s="69">
        <f t="shared" si="3"/>
        <v>13704133.610000001</v>
      </c>
    </row>
    <row r="133" spans="1:11" ht="18.75" customHeight="1">
      <c r="A133" s="75" t="s">
        <v>134</v>
      </c>
      <c r="B133" s="76">
        <v>0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  <c r="H133" s="76">
        <v>0</v>
      </c>
      <c r="I133" s="76"/>
      <c r="J133" s="77">
        <v>25028935.109999996</v>
      </c>
      <c r="K133" s="78">
        <f t="shared" si="3"/>
        <v>25028935.109999996</v>
      </c>
    </row>
    <row r="134" spans="1:11" ht="18.75" customHeight="1">
      <c r="A134" s="79" t="s">
        <v>135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f>J106-J133</f>
        <v>-0.010000001639127731</v>
      </c>
      <c r="K134" s="81"/>
    </row>
    <row r="135" ht="14.25" customHeight="1">
      <c r="A135" s="79" t="s">
        <v>136</v>
      </c>
    </row>
    <row r="136" ht="14.25" customHeight="1">
      <c r="A136" s="79" t="s">
        <v>137</v>
      </c>
    </row>
    <row r="137" ht="14.25" customHeight="1">
      <c r="A137" s="79" t="s">
        <v>138</v>
      </c>
    </row>
    <row r="138" ht="14.25" customHeight="1">
      <c r="A138" s="79" t="s">
        <v>139</v>
      </c>
    </row>
    <row r="139" ht="14.25" customHeight="1">
      <c r="A139" s="79" t="s">
        <v>140</v>
      </c>
    </row>
    <row r="140" ht="14.25" customHeight="1">
      <c r="A140" s="79" t="s">
        <v>141</v>
      </c>
    </row>
    <row r="141" ht="14.25" customHeight="1">
      <c r="A141" s="79" t="s">
        <v>142</v>
      </c>
    </row>
    <row r="142" ht="14.25" customHeight="1">
      <c r="A142" s="79" t="s">
        <v>143</v>
      </c>
    </row>
    <row r="143" ht="14.25" customHeight="1">
      <c r="A143" s="79" t="s">
        <v>144</v>
      </c>
    </row>
    <row r="144" ht="14.25" customHeight="1">
      <c r="A144" s="79" t="s">
        <v>145</v>
      </c>
    </row>
    <row r="145" ht="14.25" customHeight="1">
      <c r="A145" s="79" t="s">
        <v>146</v>
      </c>
    </row>
  </sheetData>
  <sheetProtection/>
  <mergeCells count="7">
    <mergeCell ref="A1:K1"/>
    <mergeCell ref="A2:L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2017-09-21T13:30:03Z</dcterms:created>
  <dcterms:modified xsi:type="dcterms:W3CDTF">2017-09-21T13:32:09Z</dcterms:modified>
  <cp:category/>
  <cp:version/>
  <cp:contentType/>
  <cp:contentStatus/>
</cp:coreProperties>
</file>