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<sst xmlns="http://schemas.openxmlformats.org/spreadsheetml/2006/main" count="135" uniqueCount="135">
  <si>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</si>
  <si>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</si>
  <si>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</si>
  <si>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</si>
  <si>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</si>
  <si>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</si>
  <si>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</si>
  <si>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</si>
  <si>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</si>
  <si>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</si>
  <si>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</si>
  <si>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</si>
  <si>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</si>
  <si>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</si>
  <si>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</si>
  <si>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</si>
  <si>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</si>
  <si>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</si>
  <si>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</si>
  <si>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</si>
  <si>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</si>
  <si>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</si>
  <si>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</si>
  <si>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</si>
  <si>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</si>
  <si>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</si>
  <si>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</si>
  <si>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</si>
  <si>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</si>
  <si>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</si>
  <si>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</si>
  <si>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</si>
  <si>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</si>
  <si>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</si>
  <si>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</si>
  <si>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</si>
  <si>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</si>
  <si>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</si>
  <si>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</si>
  <si>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</si>
  <si>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</si>
  <si>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</si>
  <si>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</si>
  <si>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</si>
  <si>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</si>
  <si>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</si>
  <si>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</si>
  <si>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</si>
  <si>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</si>
  <si>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</si>
  <si>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</si>
  <si>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</si>
  <si>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</si>
  <si>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</si>
  <si>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</si>
  <si>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</si>
  <si>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</si>
  <si>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</si>
  <si>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</si>
  <si>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</si>
  <si>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</si>
  <si>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</si>
  <si>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</si>
  <si>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</si>
  <si>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</si>
  <si>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</si>
  <si>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</si>
  <si>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</si>
  <si>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</si>
  <si>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</si>
  <si>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</si>
  <si>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</si>
  <si>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</si>
  <si>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</si>
  <si>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</si>
  <si>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</si>
  <si>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</si>
  <si>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</si>
  <si>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</si>
  <si>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</si>
  <si>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</si>
  <si>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</si>
  <si>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</si>
  <si>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</si>
  <si>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</si>
  <si>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</si>
  <si>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</si>
  <si>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</si>
  <si>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</si>
  <si>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</si>
  <si>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</si>
  <si>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</si>
  <si>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</si>
  <si>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</si>
  <si>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</si>
  <si>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</si>
  <si>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</si>
  <si>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</si>
  <si>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</si>
  <si>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</si>
  <si>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</si>
  <si>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</si>
  <si>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</si>
  <si>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</si>
  <si>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</si>
  <si>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</si>
  <si>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</si>
  <si>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</si>
  <si>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</si>
  <si>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</si>
  <si>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</si>
  <si>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</si>
  <si>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</si>
  <si>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</si>
  <si>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</si>
  <si>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</si>
  <si>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</si>
  <si>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</si>
  <si>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</si>
  <si>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</si>
  <si>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</si>
  <si>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</si>
  <si>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</si>
  <si>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</si>
  <si>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</si>
  <si>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</si>
  <si>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</si>
  <si>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</si>
  <si>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</si>
  <si>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</si>
  <si>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</si>
  <si>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</si>
  <si>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</si>
  <si>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</si>
  <si>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28/08/17 - VENCIMENTO 04/09/17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</si>
</sst>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587617</v>
      </c>
      <c r="C7" s="9">
        <f t="shared" si="0"/>
        <v>761495</v>
      </c>
      <c r="D7" s="9">
        <f t="shared" si="0"/>
        <v>772803</v>
      </c>
      <c r="E7" s="9">
        <f t="shared" si="0"/>
        <v>529548</v>
      </c>
      <c r="F7" s="9">
        <f t="shared" si="0"/>
        <v>668436</v>
      </c>
      <c r="G7" s="9">
        <f t="shared" si="0"/>
        <v>1199939</v>
      </c>
      <c r="H7" s="9">
        <f t="shared" si="0"/>
        <v>556214</v>
      </c>
      <c r="I7" s="9">
        <f t="shared" si="0"/>
        <v>122549</v>
      </c>
      <c r="J7" s="9">
        <f t="shared" si="0"/>
        <v>318064</v>
      </c>
      <c r="K7" s="9">
        <f t="shared" si="0"/>
        <v>5516665</v>
      </c>
      <c r="L7" s="52"/>
    </row>
    <row r="8" spans="1:11" ht="17.25" customHeight="1">
      <c r="A8" s="10" t="s">
        <v>97</v>
      </c>
      <c r="B8" s="11">
        <f>B9+B12+B16</f>
        <v>281368</v>
      </c>
      <c r="C8" s="11">
        <f aca="true" t="shared" si="1" ref="C8:J8">C9+C12+C16</f>
        <v>375778</v>
      </c>
      <c r="D8" s="11">
        <f t="shared" si="1"/>
        <v>354711</v>
      </c>
      <c r="E8" s="11">
        <f t="shared" si="1"/>
        <v>258721</v>
      </c>
      <c r="F8" s="11">
        <f t="shared" si="1"/>
        <v>313235</v>
      </c>
      <c r="G8" s="11">
        <f t="shared" si="1"/>
        <v>567816</v>
      </c>
      <c r="H8" s="11">
        <f t="shared" si="1"/>
        <v>289305</v>
      </c>
      <c r="I8" s="11">
        <f t="shared" si="1"/>
        <v>54601</v>
      </c>
      <c r="J8" s="11">
        <f t="shared" si="1"/>
        <v>144810</v>
      </c>
      <c r="K8" s="11">
        <f>SUM(B8:J8)</f>
        <v>2640345</v>
      </c>
    </row>
    <row r="9" spans="1:11" ht="17.25" customHeight="1">
      <c r="A9" s="15" t="s">
        <v>16</v>
      </c>
      <c r="B9" s="13">
        <f>+B10+B11</f>
        <v>36403</v>
      </c>
      <c r="C9" s="13">
        <f aca="true" t="shared" si="2" ref="C9:J9">+C10+C11</f>
        <v>52241</v>
      </c>
      <c r="D9" s="13">
        <f t="shared" si="2"/>
        <v>45357</v>
      </c>
      <c r="E9" s="13">
        <f t="shared" si="2"/>
        <v>34838</v>
      </c>
      <c r="F9" s="13">
        <f t="shared" si="2"/>
        <v>35873</v>
      </c>
      <c r="G9" s="13">
        <f t="shared" si="2"/>
        <v>52215</v>
      </c>
      <c r="H9" s="13">
        <f t="shared" si="2"/>
        <v>45694</v>
      </c>
      <c r="I9" s="13">
        <f t="shared" si="2"/>
        <v>8478</v>
      </c>
      <c r="J9" s="13">
        <f t="shared" si="2"/>
        <v>17095</v>
      </c>
      <c r="K9" s="11">
        <f>SUM(B9:J9)</f>
        <v>328194</v>
      </c>
    </row>
    <row r="10" spans="1:11" ht="17.25" customHeight="1">
      <c r="A10" s="29" t="s">
        <v>17</v>
      </c>
      <c r="B10" s="13">
        <v>36403</v>
      </c>
      <c r="C10" s="13">
        <v>52241</v>
      </c>
      <c r="D10" s="13">
        <v>45357</v>
      </c>
      <c r="E10" s="13">
        <v>34838</v>
      </c>
      <c r="F10" s="13">
        <v>35873</v>
      </c>
      <c r="G10" s="13">
        <v>52215</v>
      </c>
      <c r="H10" s="13">
        <v>45694</v>
      </c>
      <c r="I10" s="13">
        <v>8478</v>
      </c>
      <c r="J10" s="13">
        <v>17095</v>
      </c>
      <c r="K10" s="11">
        <f>SUM(B10:J10)</f>
        <v>328194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229427</v>
      </c>
      <c r="C12" s="17">
        <f t="shared" si="3"/>
        <v>302110</v>
      </c>
      <c r="D12" s="17">
        <f t="shared" si="3"/>
        <v>289975</v>
      </c>
      <c r="E12" s="17">
        <f t="shared" si="3"/>
        <v>210179</v>
      </c>
      <c r="F12" s="17">
        <f t="shared" si="3"/>
        <v>257307</v>
      </c>
      <c r="G12" s="17">
        <f t="shared" si="3"/>
        <v>478007</v>
      </c>
      <c r="H12" s="17">
        <f t="shared" si="3"/>
        <v>228527</v>
      </c>
      <c r="I12" s="17">
        <f t="shared" si="3"/>
        <v>42762</v>
      </c>
      <c r="J12" s="17">
        <f t="shared" si="3"/>
        <v>119482</v>
      </c>
      <c r="K12" s="11">
        <f aca="true" t="shared" si="4" ref="K12:K27">SUM(B12:J12)</f>
        <v>2157776</v>
      </c>
    </row>
    <row r="13" spans="1:13" ht="17.25" customHeight="1">
      <c r="A13" s="14" t="s">
        <v>19</v>
      </c>
      <c r="B13" s="13">
        <v>111353</v>
      </c>
      <c r="C13" s="13">
        <v>156615</v>
      </c>
      <c r="D13" s="13">
        <v>156503</v>
      </c>
      <c r="E13" s="13">
        <v>108308</v>
      </c>
      <c r="F13" s="13">
        <v>132668</v>
      </c>
      <c r="G13" s="13">
        <v>230446</v>
      </c>
      <c r="H13" s="13">
        <v>106077</v>
      </c>
      <c r="I13" s="13">
        <v>24277</v>
      </c>
      <c r="J13" s="13">
        <v>64073</v>
      </c>
      <c r="K13" s="11">
        <f t="shared" si="4"/>
        <v>1090320</v>
      </c>
      <c r="L13" s="52"/>
      <c r="M13" s="53"/>
    </row>
    <row r="14" spans="1:12" ht="17.25" customHeight="1">
      <c r="A14" s="14" t="s">
        <v>20</v>
      </c>
      <c r="B14" s="13">
        <v>108422</v>
      </c>
      <c r="C14" s="13">
        <v>129926</v>
      </c>
      <c r="D14" s="13">
        <v>123536</v>
      </c>
      <c r="E14" s="13">
        <v>92801</v>
      </c>
      <c r="F14" s="13">
        <v>115724</v>
      </c>
      <c r="G14" s="13">
        <v>232345</v>
      </c>
      <c r="H14" s="13">
        <v>105225</v>
      </c>
      <c r="I14" s="13">
        <v>16003</v>
      </c>
      <c r="J14" s="13">
        <v>52101</v>
      </c>
      <c r="K14" s="11">
        <f t="shared" si="4"/>
        <v>976083</v>
      </c>
      <c r="L14" s="52"/>
    </row>
    <row r="15" spans="1:11" ht="17.25" customHeight="1">
      <c r="A15" s="14" t="s">
        <v>21</v>
      </c>
      <c r="B15" s="13">
        <v>9652</v>
      </c>
      <c r="C15" s="13">
        <v>15569</v>
      </c>
      <c r="D15" s="13">
        <v>9936</v>
      </c>
      <c r="E15" s="13">
        <v>9070</v>
      </c>
      <c r="F15" s="13">
        <v>8915</v>
      </c>
      <c r="G15" s="13">
        <v>15216</v>
      </c>
      <c r="H15" s="13">
        <v>17225</v>
      </c>
      <c r="I15" s="13">
        <v>2482</v>
      </c>
      <c r="J15" s="13">
        <v>3308</v>
      </c>
      <c r="K15" s="11">
        <f t="shared" si="4"/>
        <v>91373</v>
      </c>
    </row>
    <row r="16" spans="1:11" ht="17.25" customHeight="1">
      <c r="A16" s="15" t="s">
        <v>93</v>
      </c>
      <c r="B16" s="13">
        <f>B17+B18+B19</f>
        <v>15538</v>
      </c>
      <c r="C16" s="13">
        <f aca="true" t="shared" si="5" ref="C16:J16">C17+C18+C19</f>
        <v>21427</v>
      </c>
      <c r="D16" s="13">
        <f t="shared" si="5"/>
        <v>19379</v>
      </c>
      <c r="E16" s="13">
        <f t="shared" si="5"/>
        <v>13704</v>
      </c>
      <c r="F16" s="13">
        <f t="shared" si="5"/>
        <v>20055</v>
      </c>
      <c r="G16" s="13">
        <f t="shared" si="5"/>
        <v>37594</v>
      </c>
      <c r="H16" s="13">
        <f t="shared" si="5"/>
        <v>15084</v>
      </c>
      <c r="I16" s="13">
        <f t="shared" si="5"/>
        <v>3361</v>
      </c>
      <c r="J16" s="13">
        <f t="shared" si="5"/>
        <v>8233</v>
      </c>
      <c r="K16" s="11">
        <f t="shared" si="4"/>
        <v>154375</v>
      </c>
    </row>
    <row r="17" spans="1:11" ht="17.25" customHeight="1">
      <c r="A17" s="14" t="s">
        <v>94</v>
      </c>
      <c r="B17" s="13">
        <v>15389</v>
      </c>
      <c r="C17" s="13">
        <v>21253</v>
      </c>
      <c r="D17" s="13">
        <v>19225</v>
      </c>
      <c r="E17" s="13">
        <v>13578</v>
      </c>
      <c r="F17" s="13">
        <v>19918</v>
      </c>
      <c r="G17" s="13">
        <v>37255</v>
      </c>
      <c r="H17" s="13">
        <v>14925</v>
      </c>
      <c r="I17" s="13">
        <v>3337</v>
      </c>
      <c r="J17" s="13">
        <v>8170</v>
      </c>
      <c r="K17" s="11">
        <f t="shared" si="4"/>
        <v>153050</v>
      </c>
    </row>
    <row r="18" spans="1:11" ht="17.25" customHeight="1">
      <c r="A18" s="14" t="s">
        <v>95</v>
      </c>
      <c r="B18" s="13">
        <v>142</v>
      </c>
      <c r="C18" s="13">
        <v>157</v>
      </c>
      <c r="D18" s="13">
        <v>140</v>
      </c>
      <c r="E18" s="13">
        <v>120</v>
      </c>
      <c r="F18" s="13">
        <v>124</v>
      </c>
      <c r="G18" s="13">
        <v>317</v>
      </c>
      <c r="H18" s="13">
        <v>145</v>
      </c>
      <c r="I18" s="13">
        <v>23</v>
      </c>
      <c r="J18" s="13">
        <v>53</v>
      </c>
      <c r="K18" s="11">
        <f t="shared" si="4"/>
        <v>1221</v>
      </c>
    </row>
    <row r="19" spans="1:11" ht="17.25" customHeight="1">
      <c r="A19" s="14" t="s">
        <v>96</v>
      </c>
      <c r="B19" s="13">
        <v>7</v>
      </c>
      <c r="C19" s="13">
        <v>17</v>
      </c>
      <c r="D19" s="13">
        <v>14</v>
      </c>
      <c r="E19" s="13">
        <v>6</v>
      </c>
      <c r="F19" s="13">
        <v>13</v>
      </c>
      <c r="G19" s="13">
        <v>22</v>
      </c>
      <c r="H19" s="13">
        <v>14</v>
      </c>
      <c r="I19" s="13">
        <v>1</v>
      </c>
      <c r="J19" s="13">
        <v>10</v>
      </c>
      <c r="K19" s="11">
        <f t="shared" si="4"/>
        <v>104</v>
      </c>
    </row>
    <row r="20" spans="1:11" ht="17.25" customHeight="1">
      <c r="A20" s="16" t="s">
        <v>22</v>
      </c>
      <c r="B20" s="11">
        <f>+B21+B22+B23</f>
        <v>163121</v>
      </c>
      <c r="C20" s="11">
        <f aca="true" t="shared" si="6" ref="C20:J20">+C21+C22+C23</f>
        <v>187388</v>
      </c>
      <c r="D20" s="11">
        <f t="shared" si="6"/>
        <v>211269</v>
      </c>
      <c r="E20" s="11">
        <f t="shared" si="6"/>
        <v>133823</v>
      </c>
      <c r="F20" s="11">
        <f t="shared" si="6"/>
        <v>200678</v>
      </c>
      <c r="G20" s="11">
        <f t="shared" si="6"/>
        <v>397481</v>
      </c>
      <c r="H20" s="11">
        <f t="shared" si="6"/>
        <v>139156</v>
      </c>
      <c r="I20" s="11">
        <f t="shared" si="6"/>
        <v>32987</v>
      </c>
      <c r="J20" s="11">
        <f t="shared" si="6"/>
        <v>80918</v>
      </c>
      <c r="K20" s="11">
        <f t="shared" si="4"/>
        <v>1546821</v>
      </c>
    </row>
    <row r="21" spans="1:12" ht="17.25" customHeight="1">
      <c r="A21" s="12" t="s">
        <v>23</v>
      </c>
      <c r="B21" s="13">
        <v>88311</v>
      </c>
      <c r="C21" s="13">
        <v>111937</v>
      </c>
      <c r="D21" s="13">
        <v>128754</v>
      </c>
      <c r="E21" s="13">
        <v>78419</v>
      </c>
      <c r="F21" s="13">
        <v>116742</v>
      </c>
      <c r="G21" s="13">
        <v>212198</v>
      </c>
      <c r="H21" s="13">
        <v>78240</v>
      </c>
      <c r="I21" s="13">
        <v>20877</v>
      </c>
      <c r="J21" s="13">
        <v>47902</v>
      </c>
      <c r="K21" s="11">
        <f t="shared" si="4"/>
        <v>883380</v>
      </c>
      <c r="L21" s="52"/>
    </row>
    <row r="22" spans="1:12" ht="17.25" customHeight="1">
      <c r="A22" s="12" t="s">
        <v>24</v>
      </c>
      <c r="B22" s="13">
        <v>70686</v>
      </c>
      <c r="C22" s="13">
        <v>70326</v>
      </c>
      <c r="D22" s="13">
        <v>78435</v>
      </c>
      <c r="E22" s="13">
        <v>52428</v>
      </c>
      <c r="F22" s="13">
        <v>80304</v>
      </c>
      <c r="G22" s="13">
        <v>178255</v>
      </c>
      <c r="H22" s="13">
        <v>55503</v>
      </c>
      <c r="I22" s="13">
        <v>11234</v>
      </c>
      <c r="J22" s="13">
        <v>31564</v>
      </c>
      <c r="K22" s="11">
        <f t="shared" si="4"/>
        <v>628735</v>
      </c>
      <c r="L22" s="52"/>
    </row>
    <row r="23" spans="1:11" ht="17.25" customHeight="1">
      <c r="A23" s="12" t="s">
        <v>25</v>
      </c>
      <c r="B23" s="13">
        <v>4124</v>
      </c>
      <c r="C23" s="13">
        <v>5125</v>
      </c>
      <c r="D23" s="13">
        <v>4080</v>
      </c>
      <c r="E23" s="13">
        <v>2976</v>
      </c>
      <c r="F23" s="13">
        <v>3632</v>
      </c>
      <c r="G23" s="13">
        <v>7028</v>
      </c>
      <c r="H23" s="13">
        <v>5413</v>
      </c>
      <c r="I23" s="13">
        <v>876</v>
      </c>
      <c r="J23" s="13">
        <v>1452</v>
      </c>
      <c r="K23" s="11">
        <f t="shared" si="4"/>
        <v>34706</v>
      </c>
    </row>
    <row r="24" spans="1:11" ht="17.25" customHeight="1">
      <c r="A24" s="16" t="s">
        <v>26</v>
      </c>
      <c r="B24" s="13">
        <f>+B25+B26</f>
        <v>143128</v>
      </c>
      <c r="C24" s="13">
        <f aca="true" t="shared" si="7" ref="C24:J24">+C25+C26</f>
        <v>198329</v>
      </c>
      <c r="D24" s="13">
        <f t="shared" si="7"/>
        <v>206823</v>
      </c>
      <c r="E24" s="13">
        <f t="shared" si="7"/>
        <v>137004</v>
      </c>
      <c r="F24" s="13">
        <f t="shared" si="7"/>
        <v>154523</v>
      </c>
      <c r="G24" s="13">
        <f t="shared" si="7"/>
        <v>234642</v>
      </c>
      <c r="H24" s="13">
        <f t="shared" si="7"/>
        <v>119886</v>
      </c>
      <c r="I24" s="13">
        <f t="shared" si="7"/>
        <v>34961</v>
      </c>
      <c r="J24" s="13">
        <f t="shared" si="7"/>
        <v>92336</v>
      </c>
      <c r="K24" s="11">
        <f t="shared" si="4"/>
        <v>1321632</v>
      </c>
    </row>
    <row r="25" spans="1:12" ht="17.25" customHeight="1">
      <c r="A25" s="12" t="s">
        <v>115</v>
      </c>
      <c r="B25" s="13">
        <v>65037</v>
      </c>
      <c r="C25" s="13">
        <v>100265</v>
      </c>
      <c r="D25" s="13">
        <v>110553</v>
      </c>
      <c r="E25" s="13">
        <v>72425</v>
      </c>
      <c r="F25" s="13">
        <v>78187</v>
      </c>
      <c r="G25" s="13">
        <v>114134</v>
      </c>
      <c r="H25" s="13">
        <v>57500</v>
      </c>
      <c r="I25" s="13">
        <v>20638</v>
      </c>
      <c r="J25" s="13">
        <v>46975</v>
      </c>
      <c r="K25" s="11">
        <f t="shared" si="4"/>
        <v>665714</v>
      </c>
      <c r="L25" s="52"/>
    </row>
    <row r="26" spans="1:12" ht="17.25" customHeight="1">
      <c r="A26" s="12" t="s">
        <v>116</v>
      </c>
      <c r="B26" s="13">
        <v>78091</v>
      </c>
      <c r="C26" s="13">
        <v>98064</v>
      </c>
      <c r="D26" s="13">
        <v>96270</v>
      </c>
      <c r="E26" s="13">
        <v>64579</v>
      </c>
      <c r="F26" s="13">
        <v>76336</v>
      </c>
      <c r="G26" s="13">
        <v>120508</v>
      </c>
      <c r="H26" s="13">
        <v>62386</v>
      </c>
      <c r="I26" s="13">
        <v>14323</v>
      </c>
      <c r="J26" s="13">
        <v>45361</v>
      </c>
      <c r="K26" s="11">
        <f t="shared" si="4"/>
        <v>655918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7867</v>
      </c>
      <c r="I27" s="11">
        <v>0</v>
      </c>
      <c r="J27" s="11">
        <v>0</v>
      </c>
      <c r="K27" s="11">
        <f t="shared" si="4"/>
        <v>7867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9214.07</v>
      </c>
      <c r="I35" s="19">
        <v>0</v>
      </c>
      <c r="J35" s="19">
        <v>0</v>
      </c>
      <c r="K35" s="23">
        <f>SUM(B35:J35)</f>
        <v>9214.07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3612588.74</v>
      </c>
      <c r="C47" s="22">
        <f aca="true" t="shared" si="12" ref="C47:H47">+C48+C57</f>
        <v>5321651.100000001</v>
      </c>
      <c r="D47" s="22">
        <f t="shared" si="12"/>
        <v>6256571.28</v>
      </c>
      <c r="E47" s="22">
        <f t="shared" si="12"/>
        <v>3534607.9999999995</v>
      </c>
      <c r="F47" s="22">
        <f t="shared" si="12"/>
        <v>4614636.01</v>
      </c>
      <c r="G47" s="22">
        <f t="shared" si="12"/>
        <v>6667289.090000001</v>
      </c>
      <c r="H47" s="22">
        <f t="shared" si="12"/>
        <v>3519027.1700000004</v>
      </c>
      <c r="I47" s="22">
        <f>+I48+I57</f>
        <v>638296.01</v>
      </c>
      <c r="J47" s="22">
        <f>+J48+J57</f>
        <v>998061.31</v>
      </c>
      <c r="K47" s="22">
        <f>SUM(B47:J47)</f>
        <v>35162728.71000001</v>
      </c>
    </row>
    <row r="48" spans="1:11" ht="17.25" customHeight="1">
      <c r="A48" s="16" t="s">
        <v>108</v>
      </c>
      <c r="B48" s="23">
        <f>SUM(B49:B56)</f>
        <v>3593269.04</v>
      </c>
      <c r="C48" s="23">
        <f aca="true" t="shared" si="13" ref="C48:J48">SUM(C49:C56)</f>
        <v>5296195.78</v>
      </c>
      <c r="D48" s="23">
        <f t="shared" si="13"/>
        <v>6230418.46</v>
      </c>
      <c r="E48" s="23">
        <f t="shared" si="13"/>
        <v>3511657.5199999996</v>
      </c>
      <c r="F48" s="23">
        <f t="shared" si="13"/>
        <v>4590946.08</v>
      </c>
      <c r="G48" s="23">
        <f t="shared" si="13"/>
        <v>6636677.290000001</v>
      </c>
      <c r="H48" s="23">
        <f t="shared" si="13"/>
        <v>3498448.7</v>
      </c>
      <c r="I48" s="23">
        <f t="shared" si="13"/>
        <v>638296.01</v>
      </c>
      <c r="J48" s="23">
        <f t="shared" si="13"/>
        <v>983698.93</v>
      </c>
      <c r="K48" s="23">
        <f aca="true" t="shared" si="14" ref="K48:K57">SUM(B48:J48)</f>
        <v>34979607.81</v>
      </c>
    </row>
    <row r="49" spans="1:11" ht="17.25" customHeight="1">
      <c r="A49" s="34" t="s">
        <v>43</v>
      </c>
      <c r="B49" s="23">
        <f aca="true" t="shared" si="15" ref="B49:H49">ROUND(B30*B7,2)</f>
        <v>1680643.38</v>
      </c>
      <c r="C49" s="23">
        <f t="shared" si="15"/>
        <v>2431301.24</v>
      </c>
      <c r="D49" s="23">
        <f t="shared" si="15"/>
        <v>2784022.81</v>
      </c>
      <c r="E49" s="23">
        <f t="shared" si="15"/>
        <v>1622429.16</v>
      </c>
      <c r="F49" s="23">
        <f t="shared" si="15"/>
        <v>2026831.64</v>
      </c>
      <c r="G49" s="23">
        <f t="shared" si="15"/>
        <v>3070163.93</v>
      </c>
      <c r="H49" s="23">
        <f t="shared" si="15"/>
        <v>1631876.25</v>
      </c>
      <c r="I49" s="23">
        <f>ROUND(I30*I7,2)</f>
        <v>637230.29</v>
      </c>
      <c r="J49" s="23">
        <f>ROUND(J30*J7,2)</f>
        <v>981481.89</v>
      </c>
      <c r="K49" s="23">
        <f t="shared" si="14"/>
        <v>16865980.59</v>
      </c>
    </row>
    <row r="50" spans="1:11" ht="17.25" customHeight="1">
      <c r="A50" s="34" t="s">
        <v>44</v>
      </c>
      <c r="B50" s="19">
        <v>0</v>
      </c>
      <c r="C50" s="23">
        <f>ROUND(C31*C7,2)</f>
        <v>5404.23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5404.23</v>
      </c>
    </row>
    <row r="51" spans="1:11" ht="17.25" customHeight="1">
      <c r="A51" s="66" t="s">
        <v>104</v>
      </c>
      <c r="B51" s="67">
        <f aca="true" t="shared" si="16" ref="B51:H51">ROUND(B32*B7,2)</f>
        <v>-2820.56</v>
      </c>
      <c r="C51" s="67">
        <f t="shared" si="16"/>
        <v>-3731.33</v>
      </c>
      <c r="D51" s="67">
        <f t="shared" si="16"/>
        <v>-3864.02</v>
      </c>
      <c r="E51" s="67">
        <f t="shared" si="16"/>
        <v>-2425.57</v>
      </c>
      <c r="F51" s="67">
        <f t="shared" si="16"/>
        <v>-3141.65</v>
      </c>
      <c r="G51" s="67">
        <f t="shared" si="16"/>
        <v>-4679.76</v>
      </c>
      <c r="H51" s="67">
        <f t="shared" si="16"/>
        <v>-2558.58</v>
      </c>
      <c r="I51" s="19">
        <v>0</v>
      </c>
      <c r="J51" s="19">
        <v>0</v>
      </c>
      <c r="K51" s="67">
        <f>SUM(B51:J51)</f>
        <v>-23221.47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9214.07</v>
      </c>
      <c r="I53" s="31">
        <f>+I35</f>
        <v>0</v>
      </c>
      <c r="J53" s="31">
        <f>+J35</f>
        <v>0</v>
      </c>
      <c r="K53" s="23">
        <f t="shared" si="14"/>
        <v>9214.07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36">
        <v>1911354.54</v>
      </c>
      <c r="C56" s="36">
        <v>2857447.92</v>
      </c>
      <c r="D56" s="36">
        <v>3443873.91</v>
      </c>
      <c r="E56" s="36">
        <v>1888208.53</v>
      </c>
      <c r="F56" s="36">
        <v>2561974.57</v>
      </c>
      <c r="G56" s="36">
        <v>3563763.04</v>
      </c>
      <c r="H56" s="36">
        <v>1856201.92</v>
      </c>
      <c r="I56" s="19">
        <v>0</v>
      </c>
      <c r="J56" s="19">
        <v>0</v>
      </c>
      <c r="K56" s="23">
        <f t="shared" si="14"/>
        <v>18082824.43</v>
      </c>
    </row>
    <row r="57" spans="1:11" ht="17.25" customHeight="1">
      <c r="A57" s="16" t="s">
        <v>49</v>
      </c>
      <c r="B57" s="36">
        <v>19319.7</v>
      </c>
      <c r="C57" s="36">
        <v>25455.32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183120.9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-2065950.5</v>
      </c>
      <c r="C61" s="35">
        <f t="shared" si="17"/>
        <v>-3011662.9899999998</v>
      </c>
      <c r="D61" s="35">
        <f t="shared" si="17"/>
        <v>-3575583.25</v>
      </c>
      <c r="E61" s="35">
        <f t="shared" si="17"/>
        <v>-2103428.46</v>
      </c>
      <c r="F61" s="35">
        <f t="shared" si="17"/>
        <v>-2733019.83</v>
      </c>
      <c r="G61" s="35">
        <f t="shared" si="17"/>
        <v>-3777803.5500000003</v>
      </c>
      <c r="H61" s="35">
        <f t="shared" si="17"/>
        <v>-1998148.87</v>
      </c>
      <c r="I61" s="35">
        <f t="shared" si="17"/>
        <v>-99205.29999999999</v>
      </c>
      <c r="J61" s="35">
        <f t="shared" si="17"/>
        <v>-74436.22</v>
      </c>
      <c r="K61" s="35">
        <f>SUM(B61:J61)</f>
        <v>-19439238.97</v>
      </c>
    </row>
    <row r="62" spans="1:11" ht="18.75" customHeight="1">
      <c r="A62" s="16" t="s">
        <v>74</v>
      </c>
      <c r="B62" s="35">
        <f aca="true" t="shared" si="18" ref="B62:J62">B63+B64+B65+B66+B67+B68</f>
        <v>-185731.06</v>
      </c>
      <c r="C62" s="35">
        <f t="shared" si="18"/>
        <v>-203818.32</v>
      </c>
      <c r="D62" s="35">
        <f t="shared" si="18"/>
        <v>-195505.47999999998</v>
      </c>
      <c r="E62" s="35">
        <f t="shared" si="18"/>
        <v>-248005.53999999998</v>
      </c>
      <c r="F62" s="35">
        <f t="shared" si="18"/>
        <v>-214927.44999999998</v>
      </c>
      <c r="G62" s="35">
        <f t="shared" si="18"/>
        <v>-273277.39</v>
      </c>
      <c r="H62" s="35">
        <f t="shared" si="18"/>
        <v>-173637.2</v>
      </c>
      <c r="I62" s="35">
        <f t="shared" si="18"/>
        <v>-32216.4</v>
      </c>
      <c r="J62" s="35">
        <f t="shared" si="18"/>
        <v>-64961</v>
      </c>
      <c r="K62" s="35">
        <f aca="true" t="shared" si="19" ref="K62:K91">SUM(B62:J62)</f>
        <v>-1592079.8399999996</v>
      </c>
    </row>
    <row r="63" spans="1:11" ht="18.75" customHeight="1">
      <c r="A63" s="12" t="s">
        <v>75</v>
      </c>
      <c r="B63" s="35">
        <f>-ROUND(B9*$D$3,2)</f>
        <v>-138331.4</v>
      </c>
      <c r="C63" s="35">
        <f aca="true" t="shared" si="20" ref="C63:J63">-ROUND(C9*$D$3,2)</f>
        <v>-198515.8</v>
      </c>
      <c r="D63" s="35">
        <f t="shared" si="20"/>
        <v>-172356.6</v>
      </c>
      <c r="E63" s="35">
        <f t="shared" si="20"/>
        <v>-132384.4</v>
      </c>
      <c r="F63" s="35">
        <f t="shared" si="20"/>
        <v>-136317.4</v>
      </c>
      <c r="G63" s="35">
        <f t="shared" si="20"/>
        <v>-198417</v>
      </c>
      <c r="H63" s="35">
        <f t="shared" si="20"/>
        <v>-173637.2</v>
      </c>
      <c r="I63" s="35">
        <f t="shared" si="20"/>
        <v>-32216.4</v>
      </c>
      <c r="J63" s="35">
        <f t="shared" si="20"/>
        <v>-64961</v>
      </c>
      <c r="K63" s="35">
        <f t="shared" si="19"/>
        <v>-1247137.2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-870.2</v>
      </c>
      <c r="C65" s="35">
        <v>-243.2</v>
      </c>
      <c r="D65" s="35">
        <v>-296.4</v>
      </c>
      <c r="E65" s="35">
        <v>-421.8</v>
      </c>
      <c r="F65" s="35">
        <v>-334.4</v>
      </c>
      <c r="G65" s="35">
        <v>-269.8</v>
      </c>
      <c r="H65" s="19">
        <v>0</v>
      </c>
      <c r="I65" s="19">
        <v>0</v>
      </c>
      <c r="J65" s="19">
        <v>0</v>
      </c>
      <c r="K65" s="35">
        <f t="shared" si="19"/>
        <v>-2435.8</v>
      </c>
    </row>
    <row r="66" spans="1:11" ht="18.75" customHeight="1">
      <c r="A66" s="12" t="s">
        <v>105</v>
      </c>
      <c r="B66" s="35">
        <v>-3876</v>
      </c>
      <c r="C66" s="35">
        <v>-1436.4</v>
      </c>
      <c r="D66" s="35">
        <v>-1409.8</v>
      </c>
      <c r="E66" s="35">
        <v>-2838.6</v>
      </c>
      <c r="F66" s="35">
        <v>-1409.8</v>
      </c>
      <c r="G66" s="35">
        <v>-718.2</v>
      </c>
      <c r="H66" s="19">
        <v>0</v>
      </c>
      <c r="I66" s="19">
        <v>0</v>
      </c>
      <c r="J66" s="19">
        <v>0</v>
      </c>
      <c r="K66" s="35">
        <f t="shared" si="19"/>
        <v>-11688.8</v>
      </c>
    </row>
    <row r="67" spans="1:11" ht="18.75" customHeight="1">
      <c r="A67" s="12" t="s">
        <v>52</v>
      </c>
      <c r="B67" s="35">
        <v>-42653.46</v>
      </c>
      <c r="C67" s="35">
        <v>-3622.92</v>
      </c>
      <c r="D67" s="35">
        <v>-21442.68</v>
      </c>
      <c r="E67" s="35">
        <v>-112360.74</v>
      </c>
      <c r="F67" s="35">
        <v>-76865.85</v>
      </c>
      <c r="G67" s="35">
        <v>-73872.39</v>
      </c>
      <c r="H67" s="19">
        <v>0</v>
      </c>
      <c r="I67" s="19">
        <v>0</v>
      </c>
      <c r="J67" s="19">
        <v>0</v>
      </c>
      <c r="K67" s="35">
        <f t="shared" si="19"/>
        <v>-330818.04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SUM(B70:B100)</f>
        <v>-1880219.44</v>
      </c>
      <c r="C69" s="67">
        <f>SUM(C70:C100)</f>
        <v>-2807844.67</v>
      </c>
      <c r="D69" s="67">
        <f>SUM(D70:D100)</f>
        <v>-3380077.77</v>
      </c>
      <c r="E69" s="67">
        <f aca="true" t="shared" si="21" ref="E69:J69">SUM(E70:E100)</f>
        <v>-1855422.92</v>
      </c>
      <c r="F69" s="67">
        <f t="shared" si="21"/>
        <v>-2518092.38</v>
      </c>
      <c r="G69" s="67">
        <f t="shared" si="21"/>
        <v>-3504526.16</v>
      </c>
      <c r="H69" s="67">
        <f t="shared" si="21"/>
        <v>-1824511.6700000002</v>
      </c>
      <c r="I69" s="67">
        <f t="shared" si="21"/>
        <v>-66988.9</v>
      </c>
      <c r="J69" s="67">
        <f t="shared" si="21"/>
        <v>-9475.22</v>
      </c>
      <c r="K69" s="67">
        <f t="shared" si="19"/>
        <v>-17847159.13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-2392.81</v>
      </c>
      <c r="J72" s="19">
        <v>0</v>
      </c>
      <c r="K72" s="67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67">
        <v>-1710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67">
        <f t="shared" si="19"/>
        <v>-1710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67">
        <v>-78894.67</v>
      </c>
      <c r="C95" s="67">
        <v>-117946.42</v>
      </c>
      <c r="D95" s="67">
        <v>-142152.23</v>
      </c>
      <c r="E95" s="67">
        <v>-77939.28</v>
      </c>
      <c r="F95" s="67">
        <v>-105750.21</v>
      </c>
      <c r="G95" s="67">
        <v>-147100.87</v>
      </c>
      <c r="H95" s="67">
        <v>-76618.15</v>
      </c>
      <c r="I95" s="19">
        <v>0</v>
      </c>
      <c r="J95" s="19">
        <v>0</v>
      </c>
      <c r="K95" s="67">
        <f>SUM(B95:J95)</f>
        <v>-746401.83</v>
      </c>
      <c r="L95" s="55"/>
    </row>
    <row r="96" spans="1:12" ht="18.75" customHeight="1">
      <c r="A96" s="12" t="s">
        <v>111</v>
      </c>
      <c r="B96" s="67">
        <v>-1786365.64</v>
      </c>
      <c r="C96" s="67">
        <v>-2670591.29</v>
      </c>
      <c r="D96" s="67">
        <v>-3218669.22</v>
      </c>
      <c r="E96" s="67">
        <v>-1764733.21</v>
      </c>
      <c r="F96" s="67">
        <v>-2394439.78</v>
      </c>
      <c r="G96" s="67">
        <v>-3330718.46</v>
      </c>
      <c r="H96" s="67">
        <v>-1734819.61</v>
      </c>
      <c r="I96" s="19">
        <v>0</v>
      </c>
      <c r="J96" s="19">
        <v>0</v>
      </c>
      <c r="K96" s="67">
        <f>SUM(B96:J96)</f>
        <v>-16900337.209999997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55"/>
    </row>
    <row r="102" spans="1:12" ht="18.75" customHeight="1">
      <c r="A102" s="1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55"/>
    </row>
    <row r="103" spans="1:12" ht="18.75" customHeight="1">
      <c r="A103" s="16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aca="true" t="shared" si="22" ref="K103:K109">SUM(B105:J105)</f>
        <v>0</v>
      </c>
      <c r="L105" s="54"/>
    </row>
    <row r="106" spans="1:12" ht="18.75" customHeight="1">
      <c r="A106" s="16" t="s">
        <v>83</v>
      </c>
      <c r="B106" s="24">
        <f aca="true" t="shared" si="23" ref="B106:H106">+B107+B108</f>
        <v>1546638.24</v>
      </c>
      <c r="C106" s="24">
        <f t="shared" si="23"/>
        <v>2309988.11</v>
      </c>
      <c r="D106" s="24">
        <f t="shared" si="23"/>
        <v>2680988.0300000003</v>
      </c>
      <c r="E106" s="24">
        <f t="shared" si="23"/>
        <v>1431179.5399999996</v>
      </c>
      <c r="F106" s="24">
        <f t="shared" si="23"/>
        <v>1881616.18</v>
      </c>
      <c r="G106" s="24">
        <f t="shared" si="23"/>
        <v>2889485.540000001</v>
      </c>
      <c r="H106" s="24">
        <f t="shared" si="23"/>
        <v>1520878.2999999998</v>
      </c>
      <c r="I106" s="24">
        <f>+I107+I108</f>
        <v>539090.71</v>
      </c>
      <c r="J106" s="24">
        <f>+J107+J108</f>
        <v>923625.0900000001</v>
      </c>
      <c r="K106" s="48">
        <f t="shared" si="22"/>
        <v>15723489.740000002</v>
      </c>
      <c r="L106" s="54"/>
    </row>
    <row r="107" spans="1:12" ht="18" customHeight="1">
      <c r="A107" s="16" t="s">
        <v>82</v>
      </c>
      <c r="B107" s="24">
        <f aca="true" t="shared" si="24" ref="B107:J107">+B48+B62+B69+B103</f>
        <v>1527318.54</v>
      </c>
      <c r="C107" s="24">
        <f t="shared" si="24"/>
        <v>2284532.79</v>
      </c>
      <c r="D107" s="24">
        <f t="shared" si="24"/>
        <v>2654835.2100000004</v>
      </c>
      <c r="E107" s="24">
        <f t="shared" si="24"/>
        <v>1408229.0599999996</v>
      </c>
      <c r="F107" s="24">
        <f t="shared" si="24"/>
        <v>1857926.25</v>
      </c>
      <c r="G107" s="24">
        <f t="shared" si="24"/>
        <v>2858873.740000001</v>
      </c>
      <c r="H107" s="24">
        <f t="shared" si="24"/>
        <v>1500299.8299999998</v>
      </c>
      <c r="I107" s="24">
        <f t="shared" si="24"/>
        <v>539090.71</v>
      </c>
      <c r="J107" s="24">
        <f t="shared" si="24"/>
        <v>909262.7100000001</v>
      </c>
      <c r="K107" s="48">
        <f t="shared" si="22"/>
        <v>15540368.840000004</v>
      </c>
      <c r="L107" s="54"/>
    </row>
    <row r="108" spans="1:11" ht="18.75" customHeight="1">
      <c r="A108" s="16" t="s">
        <v>99</v>
      </c>
      <c r="B108" s="24">
        <f aca="true" t="shared" si="25" ref="B108:J108">IF(+B57+B104+B109&lt;0,0,(B57+B104+B109))</f>
        <v>19319.7</v>
      </c>
      <c r="C108" s="24">
        <f t="shared" si="25"/>
        <v>25455.32</v>
      </c>
      <c r="D108" s="24">
        <f t="shared" si="25"/>
        <v>26152.82</v>
      </c>
      <c r="E108" s="24">
        <f t="shared" si="25"/>
        <v>22950.48</v>
      </c>
      <c r="F108" s="24">
        <f t="shared" si="25"/>
        <v>23689.93</v>
      </c>
      <c r="G108" s="24">
        <f t="shared" si="25"/>
        <v>30611.8</v>
      </c>
      <c r="H108" s="24">
        <f t="shared" si="25"/>
        <v>20578.47</v>
      </c>
      <c r="I108" s="19">
        <f t="shared" si="25"/>
        <v>0</v>
      </c>
      <c r="J108" s="24">
        <f t="shared" si="25"/>
        <v>14362.38</v>
      </c>
      <c r="K108" s="48">
        <f t="shared" si="22"/>
        <v>183120.9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7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15723489.760000002</v>
      </c>
      <c r="L114" s="54"/>
    </row>
    <row r="115" spans="1:11" ht="18.75" customHeight="1">
      <c r="A115" s="26" t="s">
        <v>70</v>
      </c>
      <c r="B115" s="27">
        <v>194589.83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194589.83</v>
      </c>
    </row>
    <row r="116" spans="1:11" ht="18.75" customHeight="1">
      <c r="A116" s="26" t="s">
        <v>71</v>
      </c>
      <c r="B116" s="27">
        <v>1352048.42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6" ref="K116:K133">SUM(B116:J116)</f>
        <v>1352048.42</v>
      </c>
    </row>
    <row r="117" spans="1:11" ht="18.75" customHeight="1">
      <c r="A117" s="26" t="s">
        <v>72</v>
      </c>
      <c r="B117" s="40">
        <v>0</v>
      </c>
      <c r="C117" s="27">
        <f>+C106</f>
        <v>2309988.11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2309988.11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2680988.0300000003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2680988.0300000003</v>
      </c>
    </row>
    <row r="119" spans="1:11" ht="18.75" customHeight="1">
      <c r="A119" s="26" t="s">
        <v>118</v>
      </c>
      <c r="B119" s="40">
        <v>0</v>
      </c>
      <c r="C119" s="40">
        <v>0</v>
      </c>
      <c r="D119" s="40">
        <v>0</v>
      </c>
      <c r="E119" s="27">
        <v>1288061.58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1288061.58</v>
      </c>
    </row>
    <row r="120" spans="1:11" ht="18.75" customHeight="1">
      <c r="A120" s="26" t="s">
        <v>119</v>
      </c>
      <c r="B120" s="40">
        <v>0</v>
      </c>
      <c r="C120" s="40">
        <v>0</v>
      </c>
      <c r="D120" s="40">
        <v>0</v>
      </c>
      <c r="E120" s="27">
        <v>143117.96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143117.96</v>
      </c>
    </row>
    <row r="121" spans="1:11" ht="18.75" customHeight="1">
      <c r="A121" s="68" t="s">
        <v>120</v>
      </c>
      <c r="B121" s="40">
        <v>0</v>
      </c>
      <c r="C121" s="40">
        <v>0</v>
      </c>
      <c r="D121" s="40">
        <v>0</v>
      </c>
      <c r="E121" s="40">
        <v>0</v>
      </c>
      <c r="F121" s="27">
        <v>362702.47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362702.47</v>
      </c>
    </row>
    <row r="122" spans="1:11" ht="18.75" customHeight="1">
      <c r="A122" s="68" t="s">
        <v>121</v>
      </c>
      <c r="B122" s="40">
        <v>0</v>
      </c>
      <c r="C122" s="40">
        <v>0</v>
      </c>
      <c r="D122" s="40">
        <v>0</v>
      </c>
      <c r="E122" s="40">
        <v>0</v>
      </c>
      <c r="F122" s="27">
        <v>681541.03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6"/>
        <v>681541.03</v>
      </c>
    </row>
    <row r="123" spans="1:11" ht="18.75" customHeight="1">
      <c r="A123" s="68" t="s">
        <v>122</v>
      </c>
      <c r="B123" s="40">
        <v>0</v>
      </c>
      <c r="C123" s="40">
        <v>0</v>
      </c>
      <c r="D123" s="40">
        <v>0</v>
      </c>
      <c r="E123" s="40">
        <v>0</v>
      </c>
      <c r="F123" s="27">
        <v>93459.01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6"/>
        <v>93459.01</v>
      </c>
    </row>
    <row r="124" spans="1:11" ht="18.75" customHeight="1">
      <c r="A124" s="68" t="s">
        <v>123</v>
      </c>
      <c r="B124" s="70">
        <v>0</v>
      </c>
      <c r="C124" s="70">
        <v>0</v>
      </c>
      <c r="D124" s="70">
        <v>0</v>
      </c>
      <c r="E124" s="70">
        <v>0</v>
      </c>
      <c r="F124" s="71">
        <v>743913.67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6"/>
        <v>743913.67</v>
      </c>
    </row>
    <row r="125" spans="1:11" ht="18.75" customHeight="1">
      <c r="A125" s="68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843837.4</v>
      </c>
      <c r="H125" s="40">
        <v>0</v>
      </c>
      <c r="I125" s="40">
        <v>0</v>
      </c>
      <c r="J125" s="40">
        <v>0</v>
      </c>
      <c r="K125" s="41">
        <f t="shared" si="26"/>
        <v>843837.4</v>
      </c>
    </row>
    <row r="126" spans="1:11" ht="18.75" customHeight="1">
      <c r="A126" s="68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67017.24</v>
      </c>
      <c r="H126" s="40">
        <v>0</v>
      </c>
      <c r="I126" s="40">
        <v>0</v>
      </c>
      <c r="J126" s="40">
        <v>0</v>
      </c>
      <c r="K126" s="41">
        <f t="shared" si="26"/>
        <v>67017.24</v>
      </c>
    </row>
    <row r="127" spans="1:11" ht="18.75" customHeight="1">
      <c r="A127" s="68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426772.95</v>
      </c>
      <c r="H127" s="40">
        <v>0</v>
      </c>
      <c r="I127" s="40">
        <v>0</v>
      </c>
      <c r="J127" s="40">
        <v>0</v>
      </c>
      <c r="K127" s="41">
        <f t="shared" si="26"/>
        <v>426772.95</v>
      </c>
    </row>
    <row r="128" spans="1:11" ht="18.75" customHeight="1">
      <c r="A128" s="68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423457.96</v>
      </c>
      <c r="H128" s="40">
        <v>0</v>
      </c>
      <c r="I128" s="40">
        <v>0</v>
      </c>
      <c r="J128" s="40">
        <v>0</v>
      </c>
      <c r="K128" s="41">
        <f t="shared" si="26"/>
        <v>423457.96</v>
      </c>
    </row>
    <row r="129" spans="1:11" ht="18.75" customHeight="1">
      <c r="A129" s="68" t="s">
        <v>128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1128399.99</v>
      </c>
      <c r="H129" s="40">
        <v>0</v>
      </c>
      <c r="I129" s="40">
        <v>0</v>
      </c>
      <c r="J129" s="40">
        <v>0</v>
      </c>
      <c r="K129" s="41">
        <f t="shared" si="26"/>
        <v>1128399.99</v>
      </c>
    </row>
    <row r="130" spans="1:11" ht="18.75" customHeight="1">
      <c r="A130" s="68" t="s">
        <v>129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541435.31</v>
      </c>
      <c r="I130" s="40">
        <v>0</v>
      </c>
      <c r="J130" s="40">
        <v>0</v>
      </c>
      <c r="K130" s="41">
        <f t="shared" si="26"/>
        <v>541435.31</v>
      </c>
    </row>
    <row r="131" spans="1:11" ht="18.75" customHeight="1">
      <c r="A131" s="68" t="s">
        <v>130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979443</v>
      </c>
      <c r="I131" s="40">
        <v>0</v>
      </c>
      <c r="J131" s="40">
        <v>0</v>
      </c>
      <c r="K131" s="41">
        <f t="shared" si="26"/>
        <v>979443</v>
      </c>
    </row>
    <row r="132" spans="1:11" ht="18.75" customHeight="1">
      <c r="A132" s="68" t="s">
        <v>131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539090.71</v>
      </c>
      <c r="J132" s="40">
        <v>0</v>
      </c>
      <c r="K132" s="41">
        <f t="shared" si="26"/>
        <v>539090.71</v>
      </c>
    </row>
    <row r="133" spans="1:11" ht="18.75" customHeight="1">
      <c r="A133" s="69" t="s">
        <v>132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923625.09</v>
      </c>
      <c r="K133" s="44">
        <f t="shared" si="26"/>
        <v>923625.09</v>
      </c>
    </row>
    <row r="134" spans="1:11" ht="18.75" customHeight="1">
      <c r="A134" s="76"/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39"/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2017-09-01T22:01:07Z</dcterms:modified>
  <cp:category/>
  <cp:version/>
  <cp:contentType/>
  <cp:contentStatus/>
</cp:coreProperties>
</file>