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<sst xmlns="http://schemas.openxmlformats.org/spreadsheetml/2006/main" count="135" uniqueCount="135">
  <si>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</si>
  <si>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</si>
  <si>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</si>
  <si>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</si>
  <si>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</si>
  <si>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</si>
  <si>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</si>
  <si>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</si>
  <si>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</si>
  <si>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</si>
  <si>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</si>
  <si>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</si>
  <si>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</si>
  <si>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</si>
  <si>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</si>
  <si>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</si>
  <si>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</si>
  <si>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</si>
  <si>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</si>
  <si>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</si>
  <si>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</si>
  <si>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</si>
  <si>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</si>
  <si>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</si>
  <si>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</si>
  <si>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</si>
  <si>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</si>
  <si>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</si>
  <si>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</si>
  <si>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</si>
  <si>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</si>
  <si>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</si>
  <si>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</si>
  <si>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</si>
  <si>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</si>
  <si>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</si>
  <si>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</si>
  <si>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</si>
  <si>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</si>
  <si>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</si>
  <si>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</si>
  <si>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</si>
  <si>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</si>
  <si>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</si>
  <si>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</si>
  <si>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</si>
  <si>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</si>
  <si>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</si>
  <si>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</si>
  <si>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</si>
  <si>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</si>
  <si>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</si>
  <si>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</si>
  <si>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</si>
  <si>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</si>
  <si>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</si>
  <si>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</si>
  <si>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</si>
  <si>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</si>
  <si>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</si>
  <si>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</si>
  <si>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</si>
  <si>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</si>
  <si>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</si>
  <si>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</si>
  <si>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</si>
  <si>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</si>
  <si>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</si>
  <si>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</si>
  <si>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</si>
  <si>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</si>
  <si>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</si>
  <si>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</si>
  <si>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</si>
  <si>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</si>
  <si>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</si>
  <si>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</si>
  <si>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</si>
  <si>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</si>
  <si>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</si>
  <si>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</si>
  <si>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</si>
  <si>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</si>
  <si>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</si>
  <si>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</si>
  <si>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</si>
  <si>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</si>
  <si>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</si>
  <si>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</si>
  <si>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</si>
  <si>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</si>
  <si>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</si>
  <si>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</si>
  <si>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</si>
  <si>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</si>
  <si>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</si>
  <si>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</si>
  <si>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</si>
  <si>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</si>
  <si>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</si>
  <si>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</si>
  <si>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</si>
  <si>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</si>
  <si>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</si>
  <si>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</si>
  <si>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</si>
  <si>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</si>
  <si>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</si>
  <si>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</si>
  <si>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</si>
  <si>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</si>
  <si>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</si>
  <si>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</si>
  <si>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</si>
  <si>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</si>
  <si>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</si>
  <si>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</si>
  <si>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</si>
  <si>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</si>
  <si>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</si>
  <si>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</si>
  <si>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</si>
  <si>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</si>
  <si>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</si>
  <si>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</si>
  <si>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</si>
  <si>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</si>
  <si>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</si>
  <si>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</si>
  <si>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</si>
  <si>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</si>
  <si>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</si>
  <si>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</si>
  <si>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</si>
  <si>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20/08/17 - VENCIMENTO 25/08/17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</si>
</sst>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139292</v>
      </c>
      <c r="C7" s="9">
        <f t="shared" si="0"/>
        <v>195849</v>
      </c>
      <c r="D7" s="9">
        <f t="shared" si="0"/>
        <v>212201</v>
      </c>
      <c r="E7" s="9">
        <f t="shared" si="0"/>
        <v>113251</v>
      </c>
      <c r="F7" s="9">
        <f t="shared" si="0"/>
        <v>189723</v>
      </c>
      <c r="G7" s="9">
        <f t="shared" si="0"/>
        <v>330359</v>
      </c>
      <c r="H7" s="9">
        <f t="shared" si="0"/>
        <v>116578</v>
      </c>
      <c r="I7" s="9">
        <f t="shared" si="0"/>
        <v>22244</v>
      </c>
      <c r="J7" s="9">
        <f t="shared" si="0"/>
        <v>93556</v>
      </c>
      <c r="K7" s="9">
        <f t="shared" si="0"/>
        <v>1413053</v>
      </c>
      <c r="L7" s="52"/>
    </row>
    <row r="8" spans="1:11" ht="17.25" customHeight="1">
      <c r="A8" s="10" t="s">
        <v>97</v>
      </c>
      <c r="B8" s="11">
        <f>B9+B12+B16</f>
        <v>64476</v>
      </c>
      <c r="C8" s="11">
        <f aca="true" t="shared" si="1" ref="C8:J8">C9+C12+C16</f>
        <v>96144</v>
      </c>
      <c r="D8" s="11">
        <f t="shared" si="1"/>
        <v>96540</v>
      </c>
      <c r="E8" s="11">
        <f t="shared" si="1"/>
        <v>55554</v>
      </c>
      <c r="F8" s="11">
        <f t="shared" si="1"/>
        <v>85332</v>
      </c>
      <c r="G8" s="11">
        <f t="shared" si="1"/>
        <v>151877</v>
      </c>
      <c r="H8" s="11">
        <f t="shared" si="1"/>
        <v>61929</v>
      </c>
      <c r="I8" s="11">
        <f t="shared" si="1"/>
        <v>9442</v>
      </c>
      <c r="J8" s="11">
        <f t="shared" si="1"/>
        <v>42924</v>
      </c>
      <c r="K8" s="11">
        <f>SUM(B8:J8)</f>
        <v>664218</v>
      </c>
    </row>
    <row r="9" spans="1:11" ht="17.25" customHeight="1">
      <c r="A9" s="15" t="s">
        <v>16</v>
      </c>
      <c r="B9" s="13">
        <f>+B10+B11</f>
        <v>11235</v>
      </c>
      <c r="C9" s="13">
        <f aca="true" t="shared" si="2" ref="C9:J9">+C10+C11</f>
        <v>18853</v>
      </c>
      <c r="D9" s="13">
        <f t="shared" si="2"/>
        <v>18522</v>
      </c>
      <c r="E9" s="13">
        <f t="shared" si="2"/>
        <v>10102</v>
      </c>
      <c r="F9" s="13">
        <f t="shared" si="2"/>
        <v>11761</v>
      </c>
      <c r="G9" s="13">
        <f t="shared" si="2"/>
        <v>16592</v>
      </c>
      <c r="H9" s="13">
        <f t="shared" si="2"/>
        <v>11472</v>
      </c>
      <c r="I9" s="13">
        <f t="shared" si="2"/>
        <v>2078</v>
      </c>
      <c r="J9" s="13">
        <f t="shared" si="2"/>
        <v>7606</v>
      </c>
      <c r="K9" s="11">
        <f>SUM(B9:J9)</f>
        <v>108221</v>
      </c>
    </row>
    <row r="10" spans="1:11" ht="17.25" customHeight="1">
      <c r="A10" s="29" t="s">
        <v>17</v>
      </c>
      <c r="B10" s="13">
        <v>11235</v>
      </c>
      <c r="C10" s="13">
        <v>18853</v>
      </c>
      <c r="D10" s="13">
        <v>18522</v>
      </c>
      <c r="E10" s="13">
        <v>10102</v>
      </c>
      <c r="F10" s="13">
        <v>11761</v>
      </c>
      <c r="G10" s="13">
        <v>16592</v>
      </c>
      <c r="H10" s="13">
        <v>11472</v>
      </c>
      <c r="I10" s="13">
        <v>2078</v>
      </c>
      <c r="J10" s="13">
        <v>7606</v>
      </c>
      <c r="K10" s="11">
        <f>SUM(B10:J10)</f>
        <v>108221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48943</v>
      </c>
      <c r="C12" s="17">
        <f t="shared" si="3"/>
        <v>71232</v>
      </c>
      <c r="D12" s="17">
        <f t="shared" si="3"/>
        <v>71971</v>
      </c>
      <c r="E12" s="17">
        <f t="shared" si="3"/>
        <v>41971</v>
      </c>
      <c r="F12" s="17">
        <f t="shared" si="3"/>
        <v>66905</v>
      </c>
      <c r="G12" s="17">
        <f t="shared" si="3"/>
        <v>123805</v>
      </c>
      <c r="H12" s="17">
        <f t="shared" si="3"/>
        <v>46905</v>
      </c>
      <c r="I12" s="17">
        <f t="shared" si="3"/>
        <v>6674</v>
      </c>
      <c r="J12" s="17">
        <f t="shared" si="3"/>
        <v>32634</v>
      </c>
      <c r="K12" s="11">
        <f aca="true" t="shared" si="4" ref="K12:K27">SUM(B12:J12)</f>
        <v>511040</v>
      </c>
    </row>
    <row r="13" spans="1:13" ht="17.25" customHeight="1">
      <c r="A13" s="14" t="s">
        <v>19</v>
      </c>
      <c r="B13" s="13">
        <v>21970</v>
      </c>
      <c r="C13" s="13">
        <v>34781</v>
      </c>
      <c r="D13" s="13">
        <v>35273</v>
      </c>
      <c r="E13" s="13">
        <v>20633</v>
      </c>
      <c r="F13" s="13">
        <v>29604</v>
      </c>
      <c r="G13" s="13">
        <v>49770</v>
      </c>
      <c r="H13" s="13">
        <v>18678</v>
      </c>
      <c r="I13" s="13">
        <v>3537</v>
      </c>
      <c r="J13" s="13">
        <v>16152</v>
      </c>
      <c r="K13" s="11">
        <f t="shared" si="4"/>
        <v>230398</v>
      </c>
      <c r="L13" s="52"/>
      <c r="M13" s="53"/>
    </row>
    <row r="14" spans="1:12" ht="17.25" customHeight="1">
      <c r="A14" s="14" t="s">
        <v>20</v>
      </c>
      <c r="B14" s="13">
        <v>25800</v>
      </c>
      <c r="C14" s="13">
        <v>34720</v>
      </c>
      <c r="D14" s="13">
        <v>35446</v>
      </c>
      <c r="E14" s="13">
        <v>20401</v>
      </c>
      <c r="F14" s="13">
        <v>36182</v>
      </c>
      <c r="G14" s="13">
        <v>72234</v>
      </c>
      <c r="H14" s="13">
        <v>26726</v>
      </c>
      <c r="I14" s="13">
        <v>2973</v>
      </c>
      <c r="J14" s="13">
        <v>16042</v>
      </c>
      <c r="K14" s="11">
        <f t="shared" si="4"/>
        <v>270524</v>
      </c>
      <c r="L14" s="52"/>
    </row>
    <row r="15" spans="1:11" ht="17.25" customHeight="1">
      <c r="A15" s="14" t="s">
        <v>21</v>
      </c>
      <c r="B15" s="13">
        <v>1173</v>
      </c>
      <c r="C15" s="13">
        <v>1731</v>
      </c>
      <c r="D15" s="13">
        <v>1252</v>
      </c>
      <c r="E15" s="13">
        <v>937</v>
      </c>
      <c r="F15" s="13">
        <v>1119</v>
      </c>
      <c r="G15" s="13">
        <v>1801</v>
      </c>
      <c r="H15" s="13">
        <v>1501</v>
      </c>
      <c r="I15" s="13">
        <v>164</v>
      </c>
      <c r="J15" s="13">
        <v>440</v>
      </c>
      <c r="K15" s="11">
        <f t="shared" si="4"/>
        <v>10118</v>
      </c>
    </row>
    <row r="16" spans="1:11" ht="17.25" customHeight="1">
      <c r="A16" s="15" t="s">
        <v>93</v>
      </c>
      <c r="B16" s="13">
        <f>B17+B18+B19</f>
        <v>4298</v>
      </c>
      <c r="C16" s="13">
        <f aca="true" t="shared" si="5" ref="C16:J16">C17+C18+C19</f>
        <v>6059</v>
      </c>
      <c r="D16" s="13">
        <f t="shared" si="5"/>
        <v>6047</v>
      </c>
      <c r="E16" s="13">
        <f t="shared" si="5"/>
        <v>3481</v>
      </c>
      <c r="F16" s="13">
        <f t="shared" si="5"/>
        <v>6666</v>
      </c>
      <c r="G16" s="13">
        <f t="shared" si="5"/>
        <v>11480</v>
      </c>
      <c r="H16" s="13">
        <f t="shared" si="5"/>
        <v>3552</v>
      </c>
      <c r="I16" s="13">
        <f t="shared" si="5"/>
        <v>690</v>
      </c>
      <c r="J16" s="13">
        <f t="shared" si="5"/>
        <v>2684</v>
      </c>
      <c r="K16" s="11">
        <f t="shared" si="4"/>
        <v>44957</v>
      </c>
    </row>
    <row r="17" spans="1:11" ht="17.25" customHeight="1">
      <c r="A17" s="14" t="s">
        <v>94</v>
      </c>
      <c r="B17" s="13">
        <v>4258</v>
      </c>
      <c r="C17" s="13">
        <v>5999</v>
      </c>
      <c r="D17" s="13">
        <v>5997</v>
      </c>
      <c r="E17" s="13">
        <v>3450</v>
      </c>
      <c r="F17" s="13">
        <v>6602</v>
      </c>
      <c r="G17" s="13">
        <v>11366</v>
      </c>
      <c r="H17" s="13">
        <v>3504</v>
      </c>
      <c r="I17" s="13">
        <v>687</v>
      </c>
      <c r="J17" s="13">
        <v>2661</v>
      </c>
      <c r="K17" s="11">
        <f t="shared" si="4"/>
        <v>44524</v>
      </c>
    </row>
    <row r="18" spans="1:11" ht="17.25" customHeight="1">
      <c r="A18" s="14" t="s">
        <v>95</v>
      </c>
      <c r="B18" s="13">
        <v>38</v>
      </c>
      <c r="C18" s="13">
        <v>54</v>
      </c>
      <c r="D18" s="13">
        <v>48</v>
      </c>
      <c r="E18" s="13">
        <v>28</v>
      </c>
      <c r="F18" s="13">
        <v>50</v>
      </c>
      <c r="G18" s="13">
        <v>114</v>
      </c>
      <c r="H18" s="13">
        <v>45</v>
      </c>
      <c r="I18" s="13">
        <v>3</v>
      </c>
      <c r="J18" s="13">
        <v>22</v>
      </c>
      <c r="K18" s="11">
        <f t="shared" si="4"/>
        <v>402</v>
      </c>
    </row>
    <row r="19" spans="1:11" ht="17.25" customHeight="1">
      <c r="A19" s="14" t="s">
        <v>96</v>
      </c>
      <c r="B19" s="13">
        <v>2</v>
      </c>
      <c r="C19" s="13">
        <v>6</v>
      </c>
      <c r="D19" s="13">
        <v>2</v>
      </c>
      <c r="E19" s="13">
        <v>3</v>
      </c>
      <c r="F19" s="13">
        <v>14</v>
      </c>
      <c r="G19" s="13">
        <v>0</v>
      </c>
      <c r="H19" s="13">
        <v>3</v>
      </c>
      <c r="I19" s="13">
        <v>0</v>
      </c>
      <c r="J19" s="13">
        <v>1</v>
      </c>
      <c r="K19" s="11">
        <f t="shared" si="4"/>
        <v>31</v>
      </c>
    </row>
    <row r="20" spans="1:11" ht="17.25" customHeight="1">
      <c r="A20" s="16" t="s">
        <v>22</v>
      </c>
      <c r="B20" s="11">
        <f>+B21+B22+B23</f>
        <v>39761</v>
      </c>
      <c r="C20" s="11">
        <f aca="true" t="shared" si="6" ref="C20:J20">+C21+C22+C23</f>
        <v>48145</v>
      </c>
      <c r="D20" s="11">
        <f t="shared" si="6"/>
        <v>58001</v>
      </c>
      <c r="E20" s="11">
        <f t="shared" si="6"/>
        <v>28089</v>
      </c>
      <c r="F20" s="11">
        <f t="shared" si="6"/>
        <v>61544</v>
      </c>
      <c r="G20" s="11">
        <f t="shared" si="6"/>
        <v>118888</v>
      </c>
      <c r="H20" s="11">
        <f t="shared" si="6"/>
        <v>30898</v>
      </c>
      <c r="I20" s="11">
        <f t="shared" si="6"/>
        <v>6196</v>
      </c>
      <c r="J20" s="11">
        <f t="shared" si="6"/>
        <v>23437</v>
      </c>
      <c r="K20" s="11">
        <f t="shared" si="4"/>
        <v>414959</v>
      </c>
    </row>
    <row r="21" spans="1:12" ht="17.25" customHeight="1">
      <c r="A21" s="12" t="s">
        <v>23</v>
      </c>
      <c r="B21" s="13">
        <v>20259</v>
      </c>
      <c r="C21" s="13">
        <v>27443</v>
      </c>
      <c r="D21" s="13">
        <v>33248</v>
      </c>
      <c r="E21" s="13">
        <v>15649</v>
      </c>
      <c r="F21" s="13">
        <v>31310</v>
      </c>
      <c r="G21" s="13">
        <v>52695</v>
      </c>
      <c r="H21" s="13">
        <v>15239</v>
      </c>
      <c r="I21" s="13">
        <v>3849</v>
      </c>
      <c r="J21" s="13">
        <v>13002</v>
      </c>
      <c r="K21" s="11">
        <f t="shared" si="4"/>
        <v>212694</v>
      </c>
      <c r="L21" s="52"/>
    </row>
    <row r="22" spans="1:12" ht="17.25" customHeight="1">
      <c r="A22" s="12" t="s">
        <v>24</v>
      </c>
      <c r="B22" s="13">
        <v>18957</v>
      </c>
      <c r="C22" s="13">
        <v>20062</v>
      </c>
      <c r="D22" s="13">
        <v>24235</v>
      </c>
      <c r="E22" s="13">
        <v>12118</v>
      </c>
      <c r="F22" s="13">
        <v>29645</v>
      </c>
      <c r="G22" s="13">
        <v>65150</v>
      </c>
      <c r="H22" s="13">
        <v>15189</v>
      </c>
      <c r="I22" s="13">
        <v>2256</v>
      </c>
      <c r="J22" s="13">
        <v>10182</v>
      </c>
      <c r="K22" s="11">
        <f t="shared" si="4"/>
        <v>197794</v>
      </c>
      <c r="L22" s="52"/>
    </row>
    <row r="23" spans="1:11" ht="17.25" customHeight="1">
      <c r="A23" s="12" t="s">
        <v>25</v>
      </c>
      <c r="B23" s="13">
        <v>545</v>
      </c>
      <c r="C23" s="13">
        <v>640</v>
      </c>
      <c r="D23" s="13">
        <v>518</v>
      </c>
      <c r="E23" s="13">
        <v>322</v>
      </c>
      <c r="F23" s="13">
        <v>589</v>
      </c>
      <c r="G23" s="13">
        <v>1043</v>
      </c>
      <c r="H23" s="13">
        <v>470</v>
      </c>
      <c r="I23" s="13">
        <v>91</v>
      </c>
      <c r="J23" s="13">
        <v>253</v>
      </c>
      <c r="K23" s="11">
        <f t="shared" si="4"/>
        <v>4471</v>
      </c>
    </row>
    <row r="24" spans="1:11" ht="17.25" customHeight="1">
      <c r="A24" s="16" t="s">
        <v>26</v>
      </c>
      <c r="B24" s="13">
        <f>+B25+B26</f>
        <v>35055</v>
      </c>
      <c r="C24" s="13">
        <f aca="true" t="shared" si="7" ref="C24:J24">+C25+C26</f>
        <v>51560</v>
      </c>
      <c r="D24" s="13">
        <f t="shared" si="7"/>
        <v>57660</v>
      </c>
      <c r="E24" s="13">
        <f t="shared" si="7"/>
        <v>29608</v>
      </c>
      <c r="F24" s="13">
        <f t="shared" si="7"/>
        <v>42847</v>
      </c>
      <c r="G24" s="13">
        <f t="shared" si="7"/>
        <v>59594</v>
      </c>
      <c r="H24" s="13">
        <f t="shared" si="7"/>
        <v>22903</v>
      </c>
      <c r="I24" s="13">
        <f t="shared" si="7"/>
        <v>6606</v>
      </c>
      <c r="J24" s="13">
        <f t="shared" si="7"/>
        <v>27195</v>
      </c>
      <c r="K24" s="11">
        <f t="shared" si="4"/>
        <v>333028</v>
      </c>
    </row>
    <row r="25" spans="1:12" ht="17.25" customHeight="1">
      <c r="A25" s="12" t="s">
        <v>115</v>
      </c>
      <c r="B25" s="13">
        <v>18772</v>
      </c>
      <c r="C25" s="13">
        <v>29229</v>
      </c>
      <c r="D25" s="13">
        <v>35133</v>
      </c>
      <c r="E25" s="13">
        <v>18126</v>
      </c>
      <c r="F25" s="13">
        <v>23355</v>
      </c>
      <c r="G25" s="13">
        <v>31325</v>
      </c>
      <c r="H25" s="13">
        <v>12619</v>
      </c>
      <c r="I25" s="13">
        <v>4752</v>
      </c>
      <c r="J25" s="13">
        <v>15696</v>
      </c>
      <c r="K25" s="11">
        <f t="shared" si="4"/>
        <v>189007</v>
      </c>
      <c r="L25" s="52"/>
    </row>
    <row r="26" spans="1:12" ht="17.25" customHeight="1">
      <c r="A26" s="12" t="s">
        <v>116</v>
      </c>
      <c r="B26" s="13">
        <v>16283</v>
      </c>
      <c r="C26" s="13">
        <v>22331</v>
      </c>
      <c r="D26" s="13">
        <v>22527</v>
      </c>
      <c r="E26" s="13">
        <v>11482</v>
      </c>
      <c r="F26" s="13">
        <v>19492</v>
      </c>
      <c r="G26" s="13">
        <v>28269</v>
      </c>
      <c r="H26" s="13">
        <v>10284</v>
      </c>
      <c r="I26" s="13">
        <v>1854</v>
      </c>
      <c r="J26" s="13">
        <v>11499</v>
      </c>
      <c r="K26" s="11">
        <f t="shared" si="4"/>
        <v>144021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848</v>
      </c>
      <c r="I27" s="11">
        <v>0</v>
      </c>
      <c r="J27" s="11">
        <v>0</v>
      </c>
      <c r="K27" s="11">
        <f t="shared" si="4"/>
        <v>848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29807.11</v>
      </c>
      <c r="I35" s="19">
        <v>0</v>
      </c>
      <c r="J35" s="19">
        <v>0</v>
      </c>
      <c r="K35" s="23">
        <f>SUM(B35:J35)</f>
        <v>29807.11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421131.83</v>
      </c>
      <c r="C47" s="22">
        <f aca="true" t="shared" si="12" ref="C47:H47">+C48+C57</f>
        <v>656965.9799999999</v>
      </c>
      <c r="D47" s="22">
        <f t="shared" si="12"/>
        <v>795931.6699999999</v>
      </c>
      <c r="E47" s="22">
        <f t="shared" si="12"/>
        <v>372855.55</v>
      </c>
      <c r="F47" s="22">
        <f t="shared" si="12"/>
        <v>603357.8300000001</v>
      </c>
      <c r="G47" s="22">
        <f t="shared" si="12"/>
        <v>882010.02</v>
      </c>
      <c r="H47" s="22">
        <f t="shared" si="12"/>
        <v>395592.54999999993</v>
      </c>
      <c r="I47" s="22">
        <f>+I48+I57</f>
        <v>116730.07</v>
      </c>
      <c r="J47" s="22">
        <f>+J48+J57</f>
        <v>305274.51999999996</v>
      </c>
      <c r="K47" s="22">
        <f>SUM(B47:J47)</f>
        <v>4549850.02</v>
      </c>
    </row>
    <row r="48" spans="1:11" ht="17.25" customHeight="1">
      <c r="A48" s="16" t="s">
        <v>108</v>
      </c>
      <c r="B48" s="23">
        <f>SUM(B49:B56)</f>
        <v>401812.13</v>
      </c>
      <c r="C48" s="23">
        <f aca="true" t="shared" si="13" ref="C48:J48">SUM(C49:C56)</f>
        <v>631510.6599999999</v>
      </c>
      <c r="D48" s="23">
        <f t="shared" si="13"/>
        <v>769778.85</v>
      </c>
      <c r="E48" s="23">
        <f t="shared" si="13"/>
        <v>349905.07</v>
      </c>
      <c r="F48" s="23">
        <f t="shared" si="13"/>
        <v>579667.9</v>
      </c>
      <c r="G48" s="23">
        <f t="shared" si="13"/>
        <v>851398.22</v>
      </c>
      <c r="H48" s="23">
        <f t="shared" si="13"/>
        <v>375014.07999999996</v>
      </c>
      <c r="I48" s="23">
        <f t="shared" si="13"/>
        <v>116730.07</v>
      </c>
      <c r="J48" s="23">
        <f t="shared" si="13"/>
        <v>290912.13999999996</v>
      </c>
      <c r="K48" s="23">
        <f aca="true" t="shared" si="14" ref="K48:K57">SUM(B48:J48)</f>
        <v>4366729.12</v>
      </c>
    </row>
    <row r="49" spans="1:11" ht="17.25" customHeight="1">
      <c r="A49" s="34" t="s">
        <v>43</v>
      </c>
      <c r="B49" s="23">
        <f aca="true" t="shared" si="15" ref="B49:H49">ROUND(B30*B7,2)</f>
        <v>398389.05</v>
      </c>
      <c r="C49" s="23">
        <f t="shared" si="15"/>
        <v>625306.69</v>
      </c>
      <c r="D49" s="23">
        <f t="shared" si="15"/>
        <v>764454.1</v>
      </c>
      <c r="E49" s="23">
        <f t="shared" si="15"/>
        <v>346978.41</v>
      </c>
      <c r="F49" s="23">
        <f t="shared" si="15"/>
        <v>575278.08</v>
      </c>
      <c r="G49" s="23">
        <f t="shared" si="15"/>
        <v>845256.54</v>
      </c>
      <c r="H49" s="23">
        <f t="shared" si="15"/>
        <v>342028.19</v>
      </c>
      <c r="I49" s="23">
        <f>ROUND(I30*I7,2)</f>
        <v>115664.35</v>
      </c>
      <c r="J49" s="23">
        <f>ROUND(J30*J7,2)</f>
        <v>288695.1</v>
      </c>
      <c r="K49" s="23">
        <f t="shared" si="14"/>
        <v>4302050.51</v>
      </c>
    </row>
    <row r="50" spans="1:11" ht="17.25" customHeight="1">
      <c r="A50" s="34" t="s">
        <v>44</v>
      </c>
      <c r="B50" s="19">
        <v>0</v>
      </c>
      <c r="C50" s="23">
        <f>ROUND(C31*C7,2)</f>
        <v>1389.91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1389.91</v>
      </c>
    </row>
    <row r="51" spans="1:11" ht="17.25" customHeight="1">
      <c r="A51" s="66" t="s">
        <v>104</v>
      </c>
      <c r="B51" s="67">
        <f aca="true" t="shared" si="16" ref="B51:H51">ROUND(B32*B7,2)</f>
        <v>-668.6</v>
      </c>
      <c r="C51" s="67">
        <f t="shared" si="16"/>
        <v>-959.66</v>
      </c>
      <c r="D51" s="67">
        <f t="shared" si="16"/>
        <v>-1061.01</v>
      </c>
      <c r="E51" s="67">
        <f t="shared" si="16"/>
        <v>-518.74</v>
      </c>
      <c r="F51" s="67">
        <f t="shared" si="16"/>
        <v>-891.7</v>
      </c>
      <c r="G51" s="67">
        <f t="shared" si="16"/>
        <v>-1288.4</v>
      </c>
      <c r="H51" s="67">
        <f t="shared" si="16"/>
        <v>-536.26</v>
      </c>
      <c r="I51" s="19">
        <v>0</v>
      </c>
      <c r="J51" s="19">
        <v>0</v>
      </c>
      <c r="K51" s="67">
        <f>SUM(B51:J51)</f>
        <v>-5924.370000000001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29807.11</v>
      </c>
      <c r="I53" s="31">
        <f>+I35</f>
        <v>0</v>
      </c>
      <c r="J53" s="31">
        <f>+J35</f>
        <v>0</v>
      </c>
      <c r="K53" s="23">
        <f t="shared" si="14"/>
        <v>29807.11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-42693</v>
      </c>
      <c r="C61" s="35">
        <f t="shared" si="17"/>
        <v>-71714.87999999999</v>
      </c>
      <c r="D61" s="35">
        <f t="shared" si="17"/>
        <v>-71457.75</v>
      </c>
      <c r="E61" s="35">
        <f t="shared" si="17"/>
        <v>-38387.6</v>
      </c>
      <c r="F61" s="35">
        <f t="shared" si="17"/>
        <v>-45072.450000000004</v>
      </c>
      <c r="G61" s="35">
        <f t="shared" si="17"/>
        <v>-63056</v>
      </c>
      <c r="H61" s="35">
        <f t="shared" si="17"/>
        <v>-43593.6</v>
      </c>
      <c r="I61" s="35">
        <f t="shared" si="17"/>
        <v>-10289.21</v>
      </c>
      <c r="J61" s="35">
        <f t="shared" si="17"/>
        <v>-28902.8</v>
      </c>
      <c r="K61" s="35">
        <f>SUM(B61:J61)</f>
        <v>-415167.29</v>
      </c>
    </row>
    <row r="62" spans="1:11" ht="18.75" customHeight="1">
      <c r="A62" s="16" t="s">
        <v>74</v>
      </c>
      <c r="B62" s="35">
        <f aca="true" t="shared" si="18" ref="B62:J62">B63+B64+B65+B66+B67+B68</f>
        <v>-42693</v>
      </c>
      <c r="C62" s="35">
        <f t="shared" si="18"/>
        <v>-71641.4</v>
      </c>
      <c r="D62" s="35">
        <f t="shared" si="18"/>
        <v>-70383.6</v>
      </c>
      <c r="E62" s="35">
        <f t="shared" si="18"/>
        <v>-38387.6</v>
      </c>
      <c r="F62" s="35">
        <f t="shared" si="18"/>
        <v>-44691.8</v>
      </c>
      <c r="G62" s="35">
        <f t="shared" si="18"/>
        <v>-63049.6</v>
      </c>
      <c r="H62" s="35">
        <f t="shared" si="18"/>
        <v>-43593.6</v>
      </c>
      <c r="I62" s="35">
        <f t="shared" si="18"/>
        <v>-7896.4</v>
      </c>
      <c r="J62" s="35">
        <f t="shared" si="18"/>
        <v>-28902.8</v>
      </c>
      <c r="K62" s="35">
        <f aca="true" t="shared" si="19" ref="K62:K91">SUM(B62:J62)</f>
        <v>-411239.8</v>
      </c>
    </row>
    <row r="63" spans="1:11" ht="18.75" customHeight="1">
      <c r="A63" s="12" t="s">
        <v>75</v>
      </c>
      <c r="B63" s="35">
        <f>-ROUND(B9*$D$3,2)</f>
        <v>-42693</v>
      </c>
      <c r="C63" s="35">
        <f aca="true" t="shared" si="20" ref="C63:J63">-ROUND(C9*$D$3,2)</f>
        <v>-71641.4</v>
      </c>
      <c r="D63" s="35">
        <f t="shared" si="20"/>
        <v>-70383.6</v>
      </c>
      <c r="E63" s="35">
        <f t="shared" si="20"/>
        <v>-38387.6</v>
      </c>
      <c r="F63" s="35">
        <f t="shared" si="20"/>
        <v>-44691.8</v>
      </c>
      <c r="G63" s="35">
        <f t="shared" si="20"/>
        <v>-63049.6</v>
      </c>
      <c r="H63" s="35">
        <f t="shared" si="20"/>
        <v>-43593.6</v>
      </c>
      <c r="I63" s="35">
        <f t="shared" si="20"/>
        <v>-7896.4</v>
      </c>
      <c r="J63" s="35">
        <f t="shared" si="20"/>
        <v>-28902.8</v>
      </c>
      <c r="K63" s="35">
        <f t="shared" si="19"/>
        <v>-411239.8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0</v>
      </c>
      <c r="C69" s="67">
        <f>SUM(C70:C102)</f>
        <v>-73.48</v>
      </c>
      <c r="D69" s="67">
        <f>SUM(D70:D102)</f>
        <v>-1074.15</v>
      </c>
      <c r="E69" s="67">
        <f aca="true" t="shared" si="21" ref="E69:J69">SUM(E70:E102)</f>
        <v>0</v>
      </c>
      <c r="F69" s="67">
        <f t="shared" si="21"/>
        <v>-380.65</v>
      </c>
      <c r="G69" s="67">
        <f t="shared" si="21"/>
        <v>-6.4</v>
      </c>
      <c r="H69" s="67">
        <f t="shared" si="21"/>
        <v>0</v>
      </c>
      <c r="I69" s="67">
        <f t="shared" si="21"/>
        <v>-2392.81</v>
      </c>
      <c r="J69" s="67">
        <f t="shared" si="21"/>
        <v>0</v>
      </c>
      <c r="K69" s="67">
        <f t="shared" si="19"/>
        <v>-3927.4900000000002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/>
      <c r="B100" s="19"/>
      <c r="C100" s="19"/>
      <c r="D100" s="19"/>
      <c r="E100" s="19"/>
      <c r="F100" s="19"/>
      <c r="G100" s="19"/>
      <c r="H100" s="19"/>
      <c r="I100" s="19"/>
      <c r="J100" s="19"/>
      <c r="K100" s="31"/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83</v>
      </c>
      <c r="B106" s="24">
        <f aca="true" t="shared" si="23" ref="B106:H106">+B107+B108</f>
        <v>378438.83</v>
      </c>
      <c r="C106" s="24">
        <f t="shared" si="23"/>
        <v>585251.0999999999</v>
      </c>
      <c r="D106" s="24">
        <f t="shared" si="23"/>
        <v>724473.9199999999</v>
      </c>
      <c r="E106" s="24">
        <f t="shared" si="23"/>
        <v>334467.95</v>
      </c>
      <c r="F106" s="24">
        <f t="shared" si="23"/>
        <v>558285.38</v>
      </c>
      <c r="G106" s="24">
        <f t="shared" si="23"/>
        <v>818954.02</v>
      </c>
      <c r="H106" s="24">
        <f t="shared" si="23"/>
        <v>351998.94999999995</v>
      </c>
      <c r="I106" s="24">
        <f>+I107+I108</f>
        <v>106440.86000000002</v>
      </c>
      <c r="J106" s="24">
        <f>+J107+J108</f>
        <v>276371.72</v>
      </c>
      <c r="K106" s="48">
        <f t="shared" si="22"/>
        <v>4134682.7299999995</v>
      </c>
      <c r="L106" s="54"/>
    </row>
    <row r="107" spans="1:12" ht="18" customHeight="1">
      <c r="A107" s="16" t="s">
        <v>82</v>
      </c>
      <c r="B107" s="24">
        <f aca="true" t="shared" si="24" ref="B107:J107">+B48+B62+B69+B103</f>
        <v>359119.13</v>
      </c>
      <c r="C107" s="24">
        <f t="shared" si="24"/>
        <v>559795.7799999999</v>
      </c>
      <c r="D107" s="24">
        <f t="shared" si="24"/>
        <v>698321.1</v>
      </c>
      <c r="E107" s="24">
        <f t="shared" si="24"/>
        <v>311517.47000000003</v>
      </c>
      <c r="F107" s="24">
        <f t="shared" si="24"/>
        <v>534595.45</v>
      </c>
      <c r="G107" s="24">
        <f t="shared" si="24"/>
        <v>788342.22</v>
      </c>
      <c r="H107" s="24">
        <f t="shared" si="24"/>
        <v>331420.48</v>
      </c>
      <c r="I107" s="24">
        <f t="shared" si="24"/>
        <v>106440.86000000002</v>
      </c>
      <c r="J107" s="24">
        <f t="shared" si="24"/>
        <v>262009.33999999997</v>
      </c>
      <c r="K107" s="48">
        <f t="shared" si="22"/>
        <v>3951561.829999999</v>
      </c>
      <c r="L107" s="54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8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4134682.74</v>
      </c>
      <c r="L114" s="54"/>
    </row>
    <row r="115" spans="1:11" ht="18.75" customHeight="1">
      <c r="A115" s="26" t="s">
        <v>70</v>
      </c>
      <c r="B115" s="27">
        <v>44578.95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44578.95</v>
      </c>
    </row>
    <row r="116" spans="1:11" ht="18.75" customHeight="1">
      <c r="A116" s="26" t="s">
        <v>71</v>
      </c>
      <c r="B116" s="27">
        <v>333859.88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333859.88</v>
      </c>
    </row>
    <row r="117" spans="1:11" ht="18.75" customHeight="1">
      <c r="A117" s="26" t="s">
        <v>72</v>
      </c>
      <c r="B117" s="40">
        <v>0</v>
      </c>
      <c r="C117" s="27">
        <f>+C106</f>
        <v>585251.0999999999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585251.0999999999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724473.9199999999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724473.9199999999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301021.16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301021.16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33446.8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33446.8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105833.44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105833.44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197467.45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197467.45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35212.31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35212.31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219772.19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219772.19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226334.89</v>
      </c>
      <c r="H125" s="40">
        <v>0</v>
      </c>
      <c r="I125" s="40">
        <v>0</v>
      </c>
      <c r="J125" s="40">
        <v>0</v>
      </c>
      <c r="K125" s="41">
        <f t="shared" si="26"/>
        <v>226334.89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27727.56</v>
      </c>
      <c r="H126" s="40">
        <v>0</v>
      </c>
      <c r="I126" s="40">
        <v>0</v>
      </c>
      <c r="J126" s="40">
        <v>0</v>
      </c>
      <c r="K126" s="41">
        <f t="shared" si="26"/>
        <v>27727.56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124206.68</v>
      </c>
      <c r="H127" s="40">
        <v>0</v>
      </c>
      <c r="I127" s="40">
        <v>0</v>
      </c>
      <c r="J127" s="40">
        <v>0</v>
      </c>
      <c r="K127" s="41">
        <f t="shared" si="26"/>
        <v>124206.68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120142.34</v>
      </c>
      <c r="H128" s="40">
        <v>0</v>
      </c>
      <c r="I128" s="40">
        <v>0</v>
      </c>
      <c r="J128" s="40">
        <v>0</v>
      </c>
      <c r="K128" s="41">
        <f t="shared" si="26"/>
        <v>120142.34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320542.54</v>
      </c>
      <c r="H129" s="40">
        <v>0</v>
      </c>
      <c r="I129" s="40">
        <v>0</v>
      </c>
      <c r="J129" s="40">
        <v>0</v>
      </c>
      <c r="K129" s="41">
        <f t="shared" si="26"/>
        <v>320542.54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122417</v>
      </c>
      <c r="I130" s="40">
        <v>0</v>
      </c>
      <c r="J130" s="40">
        <v>0</v>
      </c>
      <c r="K130" s="41">
        <f t="shared" si="26"/>
        <v>122417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229581.95</v>
      </c>
      <c r="I131" s="40">
        <v>0</v>
      </c>
      <c r="J131" s="40">
        <v>0</v>
      </c>
      <c r="K131" s="41">
        <f t="shared" si="26"/>
        <v>229581.95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106440.86</v>
      </c>
      <c r="J132" s="40">
        <v>0</v>
      </c>
      <c r="K132" s="41">
        <f t="shared" si="26"/>
        <v>106440.86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276371.72</v>
      </c>
      <c r="K133" s="44">
        <f t="shared" si="26"/>
        <v>276371.72</v>
      </c>
    </row>
    <row r="134" spans="1:11" ht="18.75" customHeight="1">
      <c r="A134" s="76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39"/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2017-08-24T22:26:28Z</dcterms:modified>
  <cp:category/>
  <cp:version/>
  <cp:contentType/>
  <cp:contentStatus/>
</cp:coreProperties>
</file>