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<sst xmlns="http://schemas.openxmlformats.org/spreadsheetml/2006/main" count="135" uniqueCount="135">
  <si>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</si>
  <si>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</si>
  <si>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</si>
  <si>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</si>
  <si>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</si>
  <si>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</si>
  <si>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</si>
  <si>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</si>
  <si>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</si>
  <si>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</si>
  <si>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</si>
  <si>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</si>
  <si>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</si>
  <si>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</si>
  <si>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</si>
  <si>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</si>
  <si>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</si>
  <si>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</si>
  <si>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</si>
  <si>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</si>
  <si>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</si>
  <si>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</si>
  <si>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</si>
  <si>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</si>
  <si>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</si>
  <si>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</si>
  <si>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</si>
  <si>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</si>
  <si>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</si>
  <si>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</si>
  <si>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</si>
  <si>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</si>
  <si>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</si>
  <si>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</si>
  <si>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</si>
  <si>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</si>
  <si>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</si>
  <si>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</si>
  <si>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</si>
  <si>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</si>
  <si>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</si>
  <si>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</si>
  <si>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</si>
  <si>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</si>
  <si>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</si>
  <si>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</si>
  <si>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</si>
  <si>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</si>
  <si>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</si>
  <si>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</si>
  <si>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</si>
  <si>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</si>
  <si>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</si>
  <si>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</si>
  <si>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</si>
  <si>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</si>
  <si>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</si>
  <si>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</si>
  <si>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</si>
  <si>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</si>
  <si>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</si>
  <si>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</si>
  <si>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</si>
  <si>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</si>
  <si>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</si>
  <si>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</si>
  <si>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</si>
  <si>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</si>
  <si>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</si>
  <si>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</si>
  <si>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</si>
  <si>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</si>
  <si>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</si>
  <si>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</si>
  <si>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</si>
  <si>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</si>
  <si>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</si>
  <si>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</si>
  <si>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</si>
  <si>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</si>
  <si>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</si>
  <si>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</si>
  <si>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</si>
  <si>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</si>
  <si>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</si>
  <si>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</si>
  <si>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</si>
  <si>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</si>
  <si>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</si>
  <si>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</si>
  <si>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</si>
  <si>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</si>
  <si>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</si>
  <si>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</si>
  <si>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</si>
  <si>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</si>
  <si>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</si>
  <si>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</si>
  <si>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</si>
  <si>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</si>
  <si>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</si>
  <si>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</si>
  <si>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</si>
  <si>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</si>
  <si>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</si>
  <si>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</si>
  <si>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</si>
  <si>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</si>
  <si>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</si>
  <si>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</si>
  <si>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</si>
  <si>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</si>
  <si>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</si>
  <si>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</si>
  <si>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</si>
  <si>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</si>
  <si>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</si>
  <si>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</si>
  <si>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</si>
  <si>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</si>
  <si>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</si>
  <si>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</si>
  <si>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</si>
  <si>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</si>
  <si>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</si>
  <si>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</si>
  <si>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</si>
  <si>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</si>
  <si>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</si>
  <si>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</si>
  <si>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</si>
  <si>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</si>
  <si>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</si>
  <si>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</si>
  <si>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19/08/17 - VENCIMENTO 25/08/17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</si>
</sst>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299597</v>
      </c>
      <c r="C7" s="9">
        <f t="shared" si="0"/>
        <v>386975</v>
      </c>
      <c r="D7" s="9">
        <f t="shared" si="0"/>
        <v>433650</v>
      </c>
      <c r="E7" s="9">
        <f t="shared" si="0"/>
        <v>245329</v>
      </c>
      <c r="F7" s="9">
        <f t="shared" si="0"/>
        <v>375311</v>
      </c>
      <c r="G7" s="9">
        <f t="shared" si="0"/>
        <v>617848</v>
      </c>
      <c r="H7" s="9">
        <f t="shared" si="0"/>
        <v>245106</v>
      </c>
      <c r="I7" s="9">
        <f t="shared" si="0"/>
        <v>54950</v>
      </c>
      <c r="J7" s="9">
        <f t="shared" si="0"/>
        <v>177382</v>
      </c>
      <c r="K7" s="9">
        <f t="shared" si="0"/>
        <v>2836148</v>
      </c>
      <c r="L7" s="52"/>
    </row>
    <row r="8" spans="1:11" ht="17.25" customHeight="1">
      <c r="A8" s="10" t="s">
        <v>97</v>
      </c>
      <c r="B8" s="11">
        <f>B9+B12+B16</f>
        <v>143806</v>
      </c>
      <c r="C8" s="11">
        <f aca="true" t="shared" si="1" ref="C8:J8">C9+C12+C16</f>
        <v>195782</v>
      </c>
      <c r="D8" s="11">
        <f t="shared" si="1"/>
        <v>206578</v>
      </c>
      <c r="E8" s="11">
        <f t="shared" si="1"/>
        <v>124062</v>
      </c>
      <c r="F8" s="11">
        <f t="shared" si="1"/>
        <v>176309</v>
      </c>
      <c r="G8" s="11">
        <f t="shared" si="1"/>
        <v>291271</v>
      </c>
      <c r="H8" s="11">
        <f t="shared" si="1"/>
        <v>131578</v>
      </c>
      <c r="I8" s="11">
        <f t="shared" si="1"/>
        <v>25010</v>
      </c>
      <c r="J8" s="11">
        <f t="shared" si="1"/>
        <v>83853</v>
      </c>
      <c r="K8" s="11">
        <f>SUM(B8:J8)</f>
        <v>1378249</v>
      </c>
    </row>
    <row r="9" spans="1:11" ht="17.25" customHeight="1">
      <c r="A9" s="15" t="s">
        <v>16</v>
      </c>
      <c r="B9" s="13">
        <f>+B10+B11</f>
        <v>21687</v>
      </c>
      <c r="C9" s="13">
        <f aca="true" t="shared" si="2" ref="C9:J9">+C10+C11</f>
        <v>32429</v>
      </c>
      <c r="D9" s="13">
        <f t="shared" si="2"/>
        <v>31430</v>
      </c>
      <c r="E9" s="13">
        <f t="shared" si="2"/>
        <v>19971</v>
      </c>
      <c r="F9" s="13">
        <f t="shared" si="2"/>
        <v>20890</v>
      </c>
      <c r="G9" s="13">
        <f t="shared" si="2"/>
        <v>26919</v>
      </c>
      <c r="H9" s="13">
        <f t="shared" si="2"/>
        <v>22602</v>
      </c>
      <c r="I9" s="13">
        <f t="shared" si="2"/>
        <v>4801</v>
      </c>
      <c r="J9" s="13">
        <f t="shared" si="2"/>
        <v>11697</v>
      </c>
      <c r="K9" s="11">
        <f>SUM(B9:J9)</f>
        <v>192426</v>
      </c>
    </row>
    <row r="10" spans="1:11" ht="17.25" customHeight="1">
      <c r="A10" s="29" t="s">
        <v>17</v>
      </c>
      <c r="B10" s="13">
        <v>21687</v>
      </c>
      <c r="C10" s="13">
        <v>32429</v>
      </c>
      <c r="D10" s="13">
        <v>31430</v>
      </c>
      <c r="E10" s="13">
        <v>19971</v>
      </c>
      <c r="F10" s="13">
        <v>20890</v>
      </c>
      <c r="G10" s="13">
        <v>26919</v>
      </c>
      <c r="H10" s="13">
        <v>22602</v>
      </c>
      <c r="I10" s="13">
        <v>4801</v>
      </c>
      <c r="J10" s="13">
        <v>11697</v>
      </c>
      <c r="K10" s="11">
        <f>SUM(B10:J10)</f>
        <v>192426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112893</v>
      </c>
      <c r="C12" s="17">
        <f t="shared" si="3"/>
        <v>150776</v>
      </c>
      <c r="D12" s="17">
        <f t="shared" si="3"/>
        <v>162825</v>
      </c>
      <c r="E12" s="17">
        <f t="shared" si="3"/>
        <v>96728</v>
      </c>
      <c r="F12" s="17">
        <f t="shared" si="3"/>
        <v>141856</v>
      </c>
      <c r="G12" s="17">
        <f t="shared" si="3"/>
        <v>241939</v>
      </c>
      <c r="H12" s="17">
        <f t="shared" si="3"/>
        <v>101337</v>
      </c>
      <c r="I12" s="17">
        <f t="shared" si="3"/>
        <v>18433</v>
      </c>
      <c r="J12" s="17">
        <f t="shared" si="3"/>
        <v>66953</v>
      </c>
      <c r="K12" s="11">
        <f aca="true" t="shared" si="4" ref="K12:K27">SUM(B12:J12)</f>
        <v>1093740</v>
      </c>
    </row>
    <row r="13" spans="1:13" ht="17.25" customHeight="1">
      <c r="A13" s="14" t="s">
        <v>19</v>
      </c>
      <c r="B13" s="13">
        <v>53633</v>
      </c>
      <c r="C13" s="13">
        <v>77478</v>
      </c>
      <c r="D13" s="13">
        <v>84849</v>
      </c>
      <c r="E13" s="13">
        <v>48999</v>
      </c>
      <c r="F13" s="13">
        <v>68196</v>
      </c>
      <c r="G13" s="13">
        <v>106550</v>
      </c>
      <c r="H13" s="13">
        <v>44239</v>
      </c>
      <c r="I13" s="13">
        <v>10260</v>
      </c>
      <c r="J13" s="13">
        <v>34056</v>
      </c>
      <c r="K13" s="11">
        <f t="shared" si="4"/>
        <v>528260</v>
      </c>
      <c r="L13" s="52"/>
      <c r="M13" s="53"/>
    </row>
    <row r="14" spans="1:12" ht="17.25" customHeight="1">
      <c r="A14" s="14" t="s">
        <v>20</v>
      </c>
      <c r="B14" s="13">
        <v>56232</v>
      </c>
      <c r="C14" s="13">
        <v>68792</v>
      </c>
      <c r="D14" s="13">
        <v>74554</v>
      </c>
      <c r="E14" s="13">
        <v>44966</v>
      </c>
      <c r="F14" s="13">
        <v>70636</v>
      </c>
      <c r="G14" s="13">
        <v>130849</v>
      </c>
      <c r="H14" s="13">
        <v>52645</v>
      </c>
      <c r="I14" s="13">
        <v>7541</v>
      </c>
      <c r="J14" s="13">
        <v>31749</v>
      </c>
      <c r="K14" s="11">
        <f t="shared" si="4"/>
        <v>537964</v>
      </c>
      <c r="L14" s="52"/>
    </row>
    <row r="15" spans="1:11" ht="17.25" customHeight="1">
      <c r="A15" s="14" t="s">
        <v>21</v>
      </c>
      <c r="B15" s="13">
        <v>3028</v>
      </c>
      <c r="C15" s="13">
        <v>4506</v>
      </c>
      <c r="D15" s="13">
        <v>3422</v>
      </c>
      <c r="E15" s="13">
        <v>2763</v>
      </c>
      <c r="F15" s="13">
        <v>3024</v>
      </c>
      <c r="G15" s="13">
        <v>4540</v>
      </c>
      <c r="H15" s="13">
        <v>4453</v>
      </c>
      <c r="I15" s="13">
        <v>632</v>
      </c>
      <c r="J15" s="13">
        <v>1148</v>
      </c>
      <c r="K15" s="11">
        <f t="shared" si="4"/>
        <v>27516</v>
      </c>
    </row>
    <row r="16" spans="1:11" ht="17.25" customHeight="1">
      <c r="A16" s="15" t="s">
        <v>93</v>
      </c>
      <c r="B16" s="13">
        <f>B17+B18+B19</f>
        <v>9226</v>
      </c>
      <c r="C16" s="13">
        <f aca="true" t="shared" si="5" ref="C16:J16">C17+C18+C19</f>
        <v>12577</v>
      </c>
      <c r="D16" s="13">
        <f t="shared" si="5"/>
        <v>12323</v>
      </c>
      <c r="E16" s="13">
        <f t="shared" si="5"/>
        <v>7363</v>
      </c>
      <c r="F16" s="13">
        <f t="shared" si="5"/>
        <v>13563</v>
      </c>
      <c r="G16" s="13">
        <f t="shared" si="5"/>
        <v>22413</v>
      </c>
      <c r="H16" s="13">
        <f t="shared" si="5"/>
        <v>7639</v>
      </c>
      <c r="I16" s="13">
        <f t="shared" si="5"/>
        <v>1776</v>
      </c>
      <c r="J16" s="13">
        <f t="shared" si="5"/>
        <v>5203</v>
      </c>
      <c r="K16" s="11">
        <f t="shared" si="4"/>
        <v>92083</v>
      </c>
    </row>
    <row r="17" spans="1:11" ht="17.25" customHeight="1">
      <c r="A17" s="14" t="s">
        <v>94</v>
      </c>
      <c r="B17" s="13">
        <v>9140</v>
      </c>
      <c r="C17" s="13">
        <v>12462</v>
      </c>
      <c r="D17" s="13">
        <v>12244</v>
      </c>
      <c r="E17" s="13">
        <v>7286</v>
      </c>
      <c r="F17" s="13">
        <v>13438</v>
      </c>
      <c r="G17" s="13">
        <v>22210</v>
      </c>
      <c r="H17" s="13">
        <v>7542</v>
      </c>
      <c r="I17" s="13">
        <v>1764</v>
      </c>
      <c r="J17" s="13">
        <v>5148</v>
      </c>
      <c r="K17" s="11">
        <f t="shared" si="4"/>
        <v>91234</v>
      </c>
    </row>
    <row r="18" spans="1:11" ht="17.25" customHeight="1">
      <c r="A18" s="14" t="s">
        <v>95</v>
      </c>
      <c r="B18" s="13">
        <v>82</v>
      </c>
      <c r="C18" s="13">
        <v>101</v>
      </c>
      <c r="D18" s="13">
        <v>73</v>
      </c>
      <c r="E18" s="13">
        <v>69</v>
      </c>
      <c r="F18" s="13">
        <v>117</v>
      </c>
      <c r="G18" s="13">
        <v>195</v>
      </c>
      <c r="H18" s="13">
        <v>88</v>
      </c>
      <c r="I18" s="13">
        <v>12</v>
      </c>
      <c r="J18" s="13">
        <v>52</v>
      </c>
      <c r="K18" s="11">
        <f t="shared" si="4"/>
        <v>789</v>
      </c>
    </row>
    <row r="19" spans="1:11" ht="17.25" customHeight="1">
      <c r="A19" s="14" t="s">
        <v>96</v>
      </c>
      <c r="B19" s="13">
        <v>4</v>
      </c>
      <c r="C19" s="13">
        <v>14</v>
      </c>
      <c r="D19" s="13">
        <v>6</v>
      </c>
      <c r="E19" s="13">
        <v>8</v>
      </c>
      <c r="F19" s="13">
        <v>8</v>
      </c>
      <c r="G19" s="13">
        <v>8</v>
      </c>
      <c r="H19" s="13">
        <v>9</v>
      </c>
      <c r="I19" s="13">
        <v>0</v>
      </c>
      <c r="J19" s="13">
        <v>3</v>
      </c>
      <c r="K19" s="11">
        <f t="shared" si="4"/>
        <v>60</v>
      </c>
    </row>
    <row r="20" spans="1:11" ht="17.25" customHeight="1">
      <c r="A20" s="16" t="s">
        <v>22</v>
      </c>
      <c r="B20" s="11">
        <f>+B21+B22+B23</f>
        <v>84484</v>
      </c>
      <c r="C20" s="11">
        <f aca="true" t="shared" si="6" ref="C20:J20">+C21+C22+C23</f>
        <v>94968</v>
      </c>
      <c r="D20" s="11">
        <f t="shared" si="6"/>
        <v>119321</v>
      </c>
      <c r="E20" s="11">
        <f t="shared" si="6"/>
        <v>62772</v>
      </c>
      <c r="F20" s="11">
        <f t="shared" si="6"/>
        <v>117522</v>
      </c>
      <c r="G20" s="11">
        <f t="shared" si="6"/>
        <v>217190</v>
      </c>
      <c r="H20" s="11">
        <f t="shared" si="6"/>
        <v>62757</v>
      </c>
      <c r="I20" s="11">
        <f t="shared" si="6"/>
        <v>15027</v>
      </c>
      <c r="J20" s="11">
        <f t="shared" si="6"/>
        <v>45637</v>
      </c>
      <c r="K20" s="11">
        <f t="shared" si="4"/>
        <v>819678</v>
      </c>
    </row>
    <row r="21" spans="1:12" ht="17.25" customHeight="1">
      <c r="A21" s="12" t="s">
        <v>23</v>
      </c>
      <c r="B21" s="13">
        <v>42846</v>
      </c>
      <c r="C21" s="13">
        <v>53395</v>
      </c>
      <c r="D21" s="13">
        <v>67236</v>
      </c>
      <c r="E21" s="13">
        <v>34580</v>
      </c>
      <c r="F21" s="13">
        <v>60908</v>
      </c>
      <c r="G21" s="13">
        <v>99958</v>
      </c>
      <c r="H21" s="13">
        <v>31178</v>
      </c>
      <c r="I21" s="13">
        <v>8981</v>
      </c>
      <c r="J21" s="13">
        <v>24603</v>
      </c>
      <c r="K21" s="11">
        <f t="shared" si="4"/>
        <v>423685</v>
      </c>
      <c r="L21" s="52"/>
    </row>
    <row r="22" spans="1:12" ht="17.25" customHeight="1">
      <c r="A22" s="12" t="s">
        <v>24</v>
      </c>
      <c r="B22" s="13">
        <v>40195</v>
      </c>
      <c r="C22" s="13">
        <v>39932</v>
      </c>
      <c r="D22" s="13">
        <v>50524</v>
      </c>
      <c r="E22" s="13">
        <v>27245</v>
      </c>
      <c r="F22" s="13">
        <v>55212</v>
      </c>
      <c r="G22" s="13">
        <v>114650</v>
      </c>
      <c r="H22" s="13">
        <v>30186</v>
      </c>
      <c r="I22" s="13">
        <v>5798</v>
      </c>
      <c r="J22" s="13">
        <v>20471</v>
      </c>
      <c r="K22" s="11">
        <f t="shared" si="4"/>
        <v>384213</v>
      </c>
      <c r="L22" s="52"/>
    </row>
    <row r="23" spans="1:11" ht="17.25" customHeight="1">
      <c r="A23" s="12" t="s">
        <v>25</v>
      </c>
      <c r="B23" s="13">
        <v>1443</v>
      </c>
      <c r="C23" s="13">
        <v>1641</v>
      </c>
      <c r="D23" s="13">
        <v>1561</v>
      </c>
      <c r="E23" s="13">
        <v>947</v>
      </c>
      <c r="F23" s="13">
        <v>1402</v>
      </c>
      <c r="G23" s="13">
        <v>2582</v>
      </c>
      <c r="H23" s="13">
        <v>1393</v>
      </c>
      <c r="I23" s="13">
        <v>248</v>
      </c>
      <c r="J23" s="13">
        <v>563</v>
      </c>
      <c r="K23" s="11">
        <f t="shared" si="4"/>
        <v>11780</v>
      </c>
    </row>
    <row r="24" spans="1:11" ht="17.25" customHeight="1">
      <c r="A24" s="16" t="s">
        <v>26</v>
      </c>
      <c r="B24" s="13">
        <f>+B25+B26</f>
        <v>71307</v>
      </c>
      <c r="C24" s="13">
        <f aca="true" t="shared" si="7" ref="C24:J24">+C25+C26</f>
        <v>96225</v>
      </c>
      <c r="D24" s="13">
        <f t="shared" si="7"/>
        <v>107751</v>
      </c>
      <c r="E24" s="13">
        <f t="shared" si="7"/>
        <v>58495</v>
      </c>
      <c r="F24" s="13">
        <f t="shared" si="7"/>
        <v>81480</v>
      </c>
      <c r="G24" s="13">
        <f t="shared" si="7"/>
        <v>109387</v>
      </c>
      <c r="H24" s="13">
        <f t="shared" si="7"/>
        <v>47959</v>
      </c>
      <c r="I24" s="13">
        <f t="shared" si="7"/>
        <v>14913</v>
      </c>
      <c r="J24" s="13">
        <f t="shared" si="7"/>
        <v>47892</v>
      </c>
      <c r="K24" s="11">
        <f t="shared" si="4"/>
        <v>635409</v>
      </c>
    </row>
    <row r="25" spans="1:12" ht="17.25" customHeight="1">
      <c r="A25" s="12" t="s">
        <v>115</v>
      </c>
      <c r="B25" s="13">
        <v>34361</v>
      </c>
      <c r="C25" s="13">
        <v>50285</v>
      </c>
      <c r="D25" s="13">
        <v>58300</v>
      </c>
      <c r="E25" s="13">
        <v>32585</v>
      </c>
      <c r="F25" s="13">
        <v>40701</v>
      </c>
      <c r="G25" s="13">
        <v>52207</v>
      </c>
      <c r="H25" s="13">
        <v>24421</v>
      </c>
      <c r="I25" s="13">
        <v>9397</v>
      </c>
      <c r="J25" s="13">
        <v>24663</v>
      </c>
      <c r="K25" s="11">
        <f t="shared" si="4"/>
        <v>326920</v>
      </c>
      <c r="L25" s="52"/>
    </row>
    <row r="26" spans="1:12" ht="17.25" customHeight="1">
      <c r="A26" s="12" t="s">
        <v>116</v>
      </c>
      <c r="B26" s="13">
        <v>36946</v>
      </c>
      <c r="C26" s="13">
        <v>45940</v>
      </c>
      <c r="D26" s="13">
        <v>49451</v>
      </c>
      <c r="E26" s="13">
        <v>25910</v>
      </c>
      <c r="F26" s="13">
        <v>40779</v>
      </c>
      <c r="G26" s="13">
        <v>57180</v>
      </c>
      <c r="H26" s="13">
        <v>23538</v>
      </c>
      <c r="I26" s="13">
        <v>5516</v>
      </c>
      <c r="J26" s="13">
        <v>23229</v>
      </c>
      <c r="K26" s="11">
        <f t="shared" si="4"/>
        <v>308489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2812</v>
      </c>
      <c r="I27" s="11">
        <v>0</v>
      </c>
      <c r="J27" s="11">
        <v>0</v>
      </c>
      <c r="K27" s="11">
        <f t="shared" si="4"/>
        <v>2812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24044.93</v>
      </c>
      <c r="I35" s="19">
        <v>0</v>
      </c>
      <c r="J35" s="19">
        <v>0</v>
      </c>
      <c r="K35" s="23">
        <f>SUM(B35:J35)</f>
        <v>24044.93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878850.6900000001</v>
      </c>
      <c r="C47" s="22">
        <f aca="true" t="shared" si="12" ref="C47:H47">+C48+C57</f>
        <v>1267612.9500000002</v>
      </c>
      <c r="D47" s="22">
        <f t="shared" si="12"/>
        <v>1592594.46</v>
      </c>
      <c r="E47" s="22">
        <f t="shared" si="12"/>
        <v>776911.15</v>
      </c>
      <c r="F47" s="22">
        <f t="shared" si="12"/>
        <v>1165225.5</v>
      </c>
      <c r="G47" s="22">
        <f t="shared" si="12"/>
        <v>1616458.16</v>
      </c>
      <c r="H47" s="22">
        <f t="shared" si="12"/>
        <v>766327.4400000001</v>
      </c>
      <c r="I47" s="22">
        <f>+I48+I57</f>
        <v>286794.73</v>
      </c>
      <c r="J47" s="22">
        <f>+J48+J57</f>
        <v>563944.8</v>
      </c>
      <c r="K47" s="22">
        <f>SUM(B47:J47)</f>
        <v>8914719.88</v>
      </c>
    </row>
    <row r="48" spans="1:11" ht="17.25" customHeight="1">
      <c r="A48" s="16" t="s">
        <v>108</v>
      </c>
      <c r="B48" s="23">
        <f>SUM(B49:B56)</f>
        <v>859530.9900000001</v>
      </c>
      <c r="C48" s="23">
        <f aca="true" t="shared" si="13" ref="C48:J48">SUM(C49:C56)</f>
        <v>1242157.6300000001</v>
      </c>
      <c r="D48" s="23">
        <f t="shared" si="13"/>
        <v>1566441.64</v>
      </c>
      <c r="E48" s="23">
        <f t="shared" si="13"/>
        <v>753960.67</v>
      </c>
      <c r="F48" s="23">
        <f t="shared" si="13"/>
        <v>1141535.57</v>
      </c>
      <c r="G48" s="23">
        <f t="shared" si="13"/>
        <v>1585846.3599999999</v>
      </c>
      <c r="H48" s="23">
        <f t="shared" si="13"/>
        <v>745748.9700000001</v>
      </c>
      <c r="I48" s="23">
        <f t="shared" si="13"/>
        <v>286794.73</v>
      </c>
      <c r="J48" s="23">
        <f t="shared" si="13"/>
        <v>549582.42</v>
      </c>
      <c r="K48" s="23">
        <f aca="true" t="shared" si="14" ref="K48:K57">SUM(B48:J48)</f>
        <v>8731598.979999999</v>
      </c>
    </row>
    <row r="49" spans="1:11" ht="17.25" customHeight="1">
      <c r="A49" s="34" t="s">
        <v>43</v>
      </c>
      <c r="B49" s="23">
        <f aca="true" t="shared" si="15" ref="B49:H49">ROUND(B30*B7,2)</f>
        <v>856877.38</v>
      </c>
      <c r="C49" s="23">
        <f t="shared" si="15"/>
        <v>1235533.78</v>
      </c>
      <c r="D49" s="23">
        <f t="shared" si="15"/>
        <v>1562224.13</v>
      </c>
      <c r="E49" s="23">
        <f t="shared" si="15"/>
        <v>751638.99</v>
      </c>
      <c r="F49" s="23">
        <f t="shared" si="15"/>
        <v>1138018.01</v>
      </c>
      <c r="G49" s="23">
        <f t="shared" si="15"/>
        <v>1580825.89</v>
      </c>
      <c r="H49" s="23">
        <f t="shared" si="15"/>
        <v>719116.49</v>
      </c>
      <c r="I49" s="23">
        <f>ROUND(I30*I7,2)</f>
        <v>285729.01</v>
      </c>
      <c r="J49" s="23">
        <f>ROUND(J30*J7,2)</f>
        <v>547365.38</v>
      </c>
      <c r="K49" s="23">
        <f t="shared" si="14"/>
        <v>8677329.06</v>
      </c>
    </row>
    <row r="50" spans="1:11" ht="17.25" customHeight="1">
      <c r="A50" s="34" t="s">
        <v>44</v>
      </c>
      <c r="B50" s="19">
        <v>0</v>
      </c>
      <c r="C50" s="23">
        <f>ROUND(C31*C7,2)</f>
        <v>2746.31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2746.31</v>
      </c>
    </row>
    <row r="51" spans="1:11" ht="17.25" customHeight="1">
      <c r="A51" s="66" t="s">
        <v>104</v>
      </c>
      <c r="B51" s="67">
        <f aca="true" t="shared" si="16" ref="B51:H51">ROUND(B32*B7,2)</f>
        <v>-1438.07</v>
      </c>
      <c r="C51" s="67">
        <f t="shared" si="16"/>
        <v>-1896.18</v>
      </c>
      <c r="D51" s="67">
        <f t="shared" si="16"/>
        <v>-2168.25</v>
      </c>
      <c r="E51" s="67">
        <f t="shared" si="16"/>
        <v>-1123.72</v>
      </c>
      <c r="F51" s="67">
        <f t="shared" si="16"/>
        <v>-1763.96</v>
      </c>
      <c r="G51" s="67">
        <f t="shared" si="16"/>
        <v>-2409.61</v>
      </c>
      <c r="H51" s="67">
        <f t="shared" si="16"/>
        <v>-1127.49</v>
      </c>
      <c r="I51" s="19">
        <v>0</v>
      </c>
      <c r="J51" s="19">
        <v>0</v>
      </c>
      <c r="K51" s="67">
        <f>SUM(B51:J51)</f>
        <v>-11927.28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24044.93</v>
      </c>
      <c r="I53" s="31">
        <f>+I35</f>
        <v>0</v>
      </c>
      <c r="J53" s="31">
        <f>+J35</f>
        <v>0</v>
      </c>
      <c r="K53" s="23">
        <f t="shared" si="14"/>
        <v>24044.93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-82410.6</v>
      </c>
      <c r="C61" s="35">
        <f t="shared" si="17"/>
        <v>-123303.68</v>
      </c>
      <c r="D61" s="35">
        <f t="shared" si="17"/>
        <v>-120508.15</v>
      </c>
      <c r="E61" s="35">
        <f t="shared" si="17"/>
        <v>-75889.8</v>
      </c>
      <c r="F61" s="35">
        <f t="shared" si="17"/>
        <v>-79762.65</v>
      </c>
      <c r="G61" s="35">
        <f t="shared" si="17"/>
        <v>-102298.59999999999</v>
      </c>
      <c r="H61" s="35">
        <f t="shared" si="17"/>
        <v>-85887.6</v>
      </c>
      <c r="I61" s="35">
        <f t="shared" si="17"/>
        <v>-20636.61</v>
      </c>
      <c r="J61" s="35">
        <f t="shared" si="17"/>
        <v>-44448.6</v>
      </c>
      <c r="K61" s="35">
        <f>SUM(B61:J61)</f>
        <v>-735146.2899999999</v>
      </c>
    </row>
    <row r="62" spans="1:11" ht="18.75" customHeight="1">
      <c r="A62" s="16" t="s">
        <v>74</v>
      </c>
      <c r="B62" s="35">
        <f aca="true" t="shared" si="18" ref="B62:J62">B63+B64+B65+B66+B67+B68</f>
        <v>-82410.6</v>
      </c>
      <c r="C62" s="35">
        <f t="shared" si="18"/>
        <v>-123230.2</v>
      </c>
      <c r="D62" s="35">
        <f t="shared" si="18"/>
        <v>-119434</v>
      </c>
      <c r="E62" s="35">
        <f t="shared" si="18"/>
        <v>-75889.8</v>
      </c>
      <c r="F62" s="35">
        <f t="shared" si="18"/>
        <v>-79382</v>
      </c>
      <c r="G62" s="35">
        <f t="shared" si="18"/>
        <v>-102292.2</v>
      </c>
      <c r="H62" s="35">
        <f t="shared" si="18"/>
        <v>-85887.6</v>
      </c>
      <c r="I62" s="35">
        <f t="shared" si="18"/>
        <v>-18243.8</v>
      </c>
      <c r="J62" s="35">
        <f t="shared" si="18"/>
        <v>-44448.6</v>
      </c>
      <c r="K62" s="35">
        <f aca="true" t="shared" si="19" ref="K62:K91">SUM(B62:J62)</f>
        <v>-731218.7999999999</v>
      </c>
    </row>
    <row r="63" spans="1:11" ht="18.75" customHeight="1">
      <c r="A63" s="12" t="s">
        <v>75</v>
      </c>
      <c r="B63" s="35">
        <f>-ROUND(B9*$D$3,2)</f>
        <v>-82410.6</v>
      </c>
      <c r="C63" s="35">
        <f aca="true" t="shared" si="20" ref="C63:J63">-ROUND(C9*$D$3,2)</f>
        <v>-123230.2</v>
      </c>
      <c r="D63" s="35">
        <f t="shared" si="20"/>
        <v>-119434</v>
      </c>
      <c r="E63" s="35">
        <f t="shared" si="20"/>
        <v>-75889.8</v>
      </c>
      <c r="F63" s="35">
        <f t="shared" si="20"/>
        <v>-79382</v>
      </c>
      <c r="G63" s="35">
        <f t="shared" si="20"/>
        <v>-102292.2</v>
      </c>
      <c r="H63" s="35">
        <f t="shared" si="20"/>
        <v>-85887.6</v>
      </c>
      <c r="I63" s="35">
        <f t="shared" si="20"/>
        <v>-18243.8</v>
      </c>
      <c r="J63" s="35">
        <f t="shared" si="20"/>
        <v>-44448.6</v>
      </c>
      <c r="K63" s="35">
        <f t="shared" si="19"/>
        <v>-731218.7999999999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>SUM(C70:C100)</f>
        <v>-73.48</v>
      </c>
      <c r="D69" s="67">
        <f>SUM(D70:D100)</f>
        <v>-1074.15</v>
      </c>
      <c r="E69" s="19">
        <v>0</v>
      </c>
      <c r="F69" s="67">
        <f aca="true" t="shared" si="21" ref="E69:J69">SUM(F70:F100)</f>
        <v>-380.65</v>
      </c>
      <c r="G69" s="67">
        <f t="shared" si="21"/>
        <v>-6.4</v>
      </c>
      <c r="H69" s="19">
        <v>0</v>
      </c>
      <c r="I69" s="67">
        <f t="shared" si="21"/>
        <v>-2392.81</v>
      </c>
      <c r="J69" s="19">
        <v>0</v>
      </c>
      <c r="K69" s="67">
        <f t="shared" si="19"/>
        <v>-3927.4900000000002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55"/>
    </row>
    <row r="102" spans="1:12" ht="18.75" customHeight="1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83</v>
      </c>
      <c r="B106" s="24">
        <f aca="true" t="shared" si="22" ref="B106:H106">+B107+B108</f>
        <v>796440.0900000001</v>
      </c>
      <c r="C106" s="24">
        <f t="shared" si="22"/>
        <v>1130353.0300000003</v>
      </c>
      <c r="D106" s="24">
        <f t="shared" si="22"/>
        <v>1472086.31</v>
      </c>
      <c r="E106" s="24">
        <f t="shared" si="22"/>
        <v>701021.35</v>
      </c>
      <c r="F106" s="24">
        <f t="shared" si="22"/>
        <v>1085462.85</v>
      </c>
      <c r="G106" s="24">
        <f t="shared" si="22"/>
        <v>1514159.56</v>
      </c>
      <c r="H106" s="24">
        <f t="shared" si="22"/>
        <v>680439.8400000001</v>
      </c>
      <c r="I106" s="24">
        <f>+I107+I108</f>
        <v>266158.12</v>
      </c>
      <c r="J106" s="24">
        <f>+J107+J108</f>
        <v>519496.20000000007</v>
      </c>
      <c r="K106" s="48">
        <f>SUM(B106:J106)</f>
        <v>8165617.3500000015</v>
      </c>
      <c r="L106" s="54"/>
    </row>
    <row r="107" spans="1:12" ht="18" customHeight="1">
      <c r="A107" s="16" t="s">
        <v>82</v>
      </c>
      <c r="B107" s="24">
        <f aca="true" t="shared" si="23" ref="B107:J107">+B48+B62+B69+B103</f>
        <v>777120.3900000001</v>
      </c>
      <c r="C107" s="24">
        <f t="shared" si="23"/>
        <v>1118853.9500000002</v>
      </c>
      <c r="D107" s="24">
        <f t="shared" si="23"/>
        <v>1445933.49</v>
      </c>
      <c r="E107" s="24">
        <f t="shared" si="23"/>
        <v>678070.87</v>
      </c>
      <c r="F107" s="24">
        <f t="shared" si="23"/>
        <v>1061772.9200000002</v>
      </c>
      <c r="G107" s="24">
        <f t="shared" si="23"/>
        <v>1483547.76</v>
      </c>
      <c r="H107" s="24">
        <f t="shared" si="23"/>
        <v>659861.3700000001</v>
      </c>
      <c r="I107" s="24">
        <f t="shared" si="23"/>
        <v>266158.12</v>
      </c>
      <c r="J107" s="24">
        <f t="shared" si="23"/>
        <v>505133.82000000007</v>
      </c>
      <c r="K107" s="48">
        <f>SUM(B107:J107)</f>
        <v>7996452.69</v>
      </c>
      <c r="L107" s="54"/>
    </row>
    <row r="108" spans="1:11" ht="18.75" customHeight="1">
      <c r="A108" s="16" t="s">
        <v>99</v>
      </c>
      <c r="B108" s="24">
        <f aca="true" t="shared" si="24" ref="B108:J108">IF(+B57+B104+B109&lt;0,0,(B57+B104+B109))</f>
        <v>19319.7</v>
      </c>
      <c r="C108" s="24">
        <f t="shared" si="24"/>
        <v>11499.08</v>
      </c>
      <c r="D108" s="24">
        <f t="shared" si="24"/>
        <v>26152.82</v>
      </c>
      <c r="E108" s="24">
        <f t="shared" si="24"/>
        <v>22950.48</v>
      </c>
      <c r="F108" s="24">
        <f t="shared" si="24"/>
        <v>23689.93</v>
      </c>
      <c r="G108" s="24">
        <f t="shared" si="24"/>
        <v>30611.8</v>
      </c>
      <c r="H108" s="24">
        <f t="shared" si="24"/>
        <v>20578.47</v>
      </c>
      <c r="I108" s="19">
        <f t="shared" si="24"/>
        <v>0</v>
      </c>
      <c r="J108" s="24">
        <f t="shared" si="24"/>
        <v>14362.38</v>
      </c>
      <c r="K108" s="48">
        <f>SUM(B108:J108)</f>
        <v>169164.66</v>
      </c>
    </row>
    <row r="109" spans="1:13" ht="18.75" customHeight="1">
      <c r="A109" s="16" t="s">
        <v>84</v>
      </c>
      <c r="B109" s="19">
        <v>0</v>
      </c>
      <c r="C109" s="24">
        <v>-13956.24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>
        <f>SUM(B109:J109)</f>
        <v>-13956.24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8165617.350000001</v>
      </c>
      <c r="L114" s="54"/>
    </row>
    <row r="115" spans="1:11" ht="18.75" customHeight="1">
      <c r="A115" s="26" t="s">
        <v>70</v>
      </c>
      <c r="B115" s="27">
        <v>100792.51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100792.51</v>
      </c>
    </row>
    <row r="116" spans="1:11" ht="18.75" customHeight="1">
      <c r="A116" s="26" t="s">
        <v>71</v>
      </c>
      <c r="B116" s="27">
        <v>695647.58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695647.58</v>
      </c>
    </row>
    <row r="117" spans="1:11" ht="18.75" customHeight="1">
      <c r="A117" s="26" t="s">
        <v>72</v>
      </c>
      <c r="B117" s="40">
        <v>0</v>
      </c>
      <c r="C117" s="27">
        <f>+C106</f>
        <v>1130353.0300000003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1130353.0300000003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1472086.31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1472086.31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630919.21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630919.21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70102.14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70102.14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206682.49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206682.49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382981.2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382981.2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59304.31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59304.31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436494.85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436494.85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460940.27</v>
      </c>
      <c r="H125" s="40">
        <v>0</v>
      </c>
      <c r="I125" s="40">
        <v>0</v>
      </c>
      <c r="J125" s="40">
        <v>0</v>
      </c>
      <c r="K125" s="41">
        <f t="shared" si="25"/>
        <v>460940.27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43314.98</v>
      </c>
      <c r="H126" s="40">
        <v>0</v>
      </c>
      <c r="I126" s="40">
        <v>0</v>
      </c>
      <c r="J126" s="40">
        <v>0</v>
      </c>
      <c r="K126" s="41">
        <f t="shared" si="25"/>
        <v>43314.98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226146.02</v>
      </c>
      <c r="H127" s="40">
        <v>0</v>
      </c>
      <c r="I127" s="40">
        <v>0</v>
      </c>
      <c r="J127" s="40">
        <v>0</v>
      </c>
      <c r="K127" s="41">
        <f t="shared" si="25"/>
        <v>226146.02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198199.46</v>
      </c>
      <c r="H128" s="40">
        <v>0</v>
      </c>
      <c r="I128" s="40">
        <v>0</v>
      </c>
      <c r="J128" s="40">
        <v>0</v>
      </c>
      <c r="K128" s="41">
        <f t="shared" si="25"/>
        <v>198199.46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585558.82</v>
      </c>
      <c r="H129" s="40">
        <v>0</v>
      </c>
      <c r="I129" s="40">
        <v>0</v>
      </c>
      <c r="J129" s="40">
        <v>0</v>
      </c>
      <c r="K129" s="41">
        <f t="shared" si="25"/>
        <v>585558.82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236024.71</v>
      </c>
      <c r="I130" s="40">
        <v>0</v>
      </c>
      <c r="J130" s="40">
        <v>0</v>
      </c>
      <c r="K130" s="41">
        <f t="shared" si="25"/>
        <v>236024.71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444415.14</v>
      </c>
      <c r="I131" s="40">
        <v>0</v>
      </c>
      <c r="J131" s="40">
        <v>0</v>
      </c>
      <c r="K131" s="41">
        <f t="shared" si="25"/>
        <v>444415.14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266158.12</v>
      </c>
      <c r="J132" s="40">
        <v>0</v>
      </c>
      <c r="K132" s="41">
        <f t="shared" si="25"/>
        <v>266158.12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519496.2</v>
      </c>
      <c r="K133" s="44">
        <f t="shared" si="25"/>
        <v>519496.2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2017-08-24T21:31:46Z</dcterms:modified>
  <cp:category/>
  <cp:version/>
  <cp:contentType/>
  <cp:contentStatus/>
</cp:coreProperties>
</file>