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<sst xmlns="http://schemas.openxmlformats.org/spreadsheetml/2006/main" count="139" uniqueCount="139">
  <si>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</si>
  <si>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</si>
  <si>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</si>
  <si>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</si>
  <si>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</si>
  <si>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</si>
  <si>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</si>
  <si>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</si>
  <si>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</si>
  <si>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</si>
  <si>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</si>
  <si>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</si>
  <si>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</si>
  <si>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</si>
  <si>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</si>
  <si>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</si>
  <si>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</si>
  <si>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</si>
  <si>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</si>
  <si>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</si>
  <si>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</si>
  <si>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</si>
  <si>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</si>
  <si>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</si>
  <si>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</si>
  <si>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</si>
  <si>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</si>
  <si>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</si>
  <si>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</si>
  <si>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</si>
  <si>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</si>
  <si>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</si>
  <si>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</si>
  <si>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</si>
  <si>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</si>
  <si>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</si>
  <si>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</si>
  <si>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</si>
  <si>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</si>
  <si>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</si>
  <si>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</si>
  <si>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</si>
  <si>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</si>
  <si>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</si>
  <si>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</si>
  <si>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</si>
  <si>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</si>
  <si>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</si>
  <si>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</si>
  <si>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</si>
  <si>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</si>
  <si>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</si>
  <si>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</si>
  <si>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</si>
  <si>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</si>
  <si>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</si>
  <si>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</si>
  <si>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</si>
  <si>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</si>
  <si>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</si>
  <si>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</si>
  <si>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</si>
  <si>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</si>
  <si>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</si>
  <si>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</si>
  <si>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</si>
  <si>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</si>
  <si>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</si>
  <si>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</si>
  <si>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</si>
  <si>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</si>
  <si>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</si>
  <si>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</si>
  <si>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</si>
  <si>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</si>
  <si>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</si>
  <si>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</si>
  <si>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</si>
  <si>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</si>
  <si>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</si>
  <si>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</si>
  <si>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</si>
  <si>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</si>
  <si>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</si>
  <si>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</si>
  <si>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</si>
  <si>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</si>
  <si>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</si>
  <si>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</si>
  <si>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</si>
  <si>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</si>
  <si>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</si>
  <si>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</si>
  <si>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</si>
  <si>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</si>
  <si>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</si>
  <si>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</si>
  <si>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</si>
  <si>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</si>
  <si>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</si>
  <si>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</si>
  <si>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</si>
  <si>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</si>
  <si>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</si>
  <si>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</si>
  <si>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</si>
  <si>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</si>
  <si>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</si>
  <si>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</si>
  <si>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</si>
  <si>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</si>
  <si>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</si>
  <si>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</si>
  <si>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</si>
  <si>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</si>
  <si>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</si>
  <si>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</si>
  <si>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</si>
  <si>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</si>
  <si>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</si>
  <si>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</si>
  <si>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</si>
  <si>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</si>
  <si>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</si>
  <si>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</si>
  <si>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</si>
  <si>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</si>
  <si>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</si>
  <si>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</si>
  <si>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</si>
  <si>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</si>
  <si>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</si>
  <si>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</si>
  <si>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18/08/17 - VENCIMENTO 25/08/17</t>
  </si>
  <si>
    <t>6.2.31. Ajuste de Remuneração Previsto Contratualmente ¹</t>
  </si>
  <si>
    <t>(1) Ajuste de remuneração previsto contratualmente, período de 25/05 a 25/06/17, parcela 16/20.</t>
  </si>
  <si>
    <t>6.4. Revisão de Remuneração pelo Serviço Atende ²</t>
  </si>
  <si>
    <t>Notas:</t>
  </si>
  <si>
    <t xml:space="preserve">    Frota operacional e horas extras.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</si>
</sst>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174" fontId="0" fillId="35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3" width="17.75390625" style="1" bestFit="1" customWidth="1"/>
    <col min="14" max="16384" width="9.00390625" style="1" customWidth="1"/>
  </cols>
  <sheetData>
    <row r="1" spans="1:11" ht="21">
      <c r="A1" s="78" t="s">
        <v>78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1">
      <c r="A2" s="79" t="s">
        <v>133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80" t="s">
        <v>14</v>
      </c>
      <c r="B4" s="82" t="s">
        <v>91</v>
      </c>
      <c r="C4" s="83"/>
      <c r="D4" s="83"/>
      <c r="E4" s="83"/>
      <c r="F4" s="83"/>
      <c r="G4" s="83"/>
      <c r="H4" s="83"/>
      <c r="I4" s="83"/>
      <c r="J4" s="84"/>
      <c r="K4" s="81" t="s">
        <v>15</v>
      </c>
    </row>
    <row r="5" spans="1:11" ht="38.25">
      <c r="A5" s="80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5" t="s">
        <v>90</v>
      </c>
      <c r="J5" s="85" t="s">
        <v>89</v>
      </c>
      <c r="K5" s="80"/>
    </row>
    <row r="6" spans="1:11" ht="18.75" customHeight="1">
      <c r="A6" s="8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6"/>
      <c r="J6" s="86"/>
      <c r="K6" s="80"/>
    </row>
    <row r="7" spans="1:12" ht="17.25" customHeight="1">
      <c r="A7" s="8" t="s">
        <v>27</v>
      </c>
      <c r="B7" s="9">
        <f aca="true" t="shared" si="0" ref="B7:K7">+B8+B20+B24+B27</f>
        <v>580743</v>
      </c>
      <c r="C7" s="9">
        <f t="shared" si="0"/>
        <v>740648</v>
      </c>
      <c r="D7" s="9">
        <f t="shared" si="0"/>
        <v>764780</v>
      </c>
      <c r="E7" s="9">
        <f t="shared" si="0"/>
        <v>521362</v>
      </c>
      <c r="F7" s="9">
        <f t="shared" si="0"/>
        <v>713594</v>
      </c>
      <c r="G7" s="9">
        <f t="shared" si="0"/>
        <v>1196351</v>
      </c>
      <c r="H7" s="9">
        <f t="shared" si="0"/>
        <v>551060</v>
      </c>
      <c r="I7" s="9">
        <f t="shared" si="0"/>
        <v>117373</v>
      </c>
      <c r="J7" s="9">
        <f t="shared" si="0"/>
        <v>317714</v>
      </c>
      <c r="K7" s="9">
        <f t="shared" si="0"/>
        <v>5503625</v>
      </c>
      <c r="L7" s="51"/>
    </row>
    <row r="8" spans="1:11" ht="17.25" customHeight="1">
      <c r="A8" s="10" t="s">
        <v>97</v>
      </c>
      <c r="B8" s="11">
        <f>B9+B12+B16</f>
        <v>275537</v>
      </c>
      <c r="C8" s="11">
        <f aca="true" t="shared" si="1" ref="C8:J8">C9+C12+C16</f>
        <v>363576</v>
      </c>
      <c r="D8" s="11">
        <f t="shared" si="1"/>
        <v>348281</v>
      </c>
      <c r="E8" s="11">
        <f t="shared" si="1"/>
        <v>254617</v>
      </c>
      <c r="F8" s="11">
        <f t="shared" si="1"/>
        <v>333400</v>
      </c>
      <c r="G8" s="11">
        <f t="shared" si="1"/>
        <v>561906</v>
      </c>
      <c r="H8" s="11">
        <f t="shared" si="1"/>
        <v>286381</v>
      </c>
      <c r="I8" s="11">
        <f t="shared" si="1"/>
        <v>52385</v>
      </c>
      <c r="J8" s="11">
        <f t="shared" si="1"/>
        <v>143671</v>
      </c>
      <c r="K8" s="11">
        <f>SUM(B8:J8)</f>
        <v>2619754</v>
      </c>
    </row>
    <row r="9" spans="1:11" ht="17.25" customHeight="1">
      <c r="A9" s="15" t="s">
        <v>16</v>
      </c>
      <c r="B9" s="13">
        <f>+B10+B11</f>
        <v>32270</v>
      </c>
      <c r="C9" s="13">
        <f aca="true" t="shared" si="2" ref="C9:J9">+C10+C11</f>
        <v>45310</v>
      </c>
      <c r="D9" s="13">
        <f t="shared" si="2"/>
        <v>39130</v>
      </c>
      <c r="E9" s="13">
        <f t="shared" si="2"/>
        <v>30958</v>
      </c>
      <c r="F9" s="13">
        <f t="shared" si="2"/>
        <v>33855</v>
      </c>
      <c r="G9" s="13">
        <f t="shared" si="2"/>
        <v>45012</v>
      </c>
      <c r="H9" s="13">
        <f t="shared" si="2"/>
        <v>42257</v>
      </c>
      <c r="I9" s="13">
        <f t="shared" si="2"/>
        <v>7441</v>
      </c>
      <c r="J9" s="13">
        <f t="shared" si="2"/>
        <v>14990</v>
      </c>
      <c r="K9" s="11">
        <f>SUM(B9:J9)</f>
        <v>291223</v>
      </c>
    </row>
    <row r="10" spans="1:11" ht="17.25" customHeight="1">
      <c r="A10" s="29" t="s">
        <v>17</v>
      </c>
      <c r="B10" s="13">
        <v>32270</v>
      </c>
      <c r="C10" s="13">
        <v>45310</v>
      </c>
      <c r="D10" s="13">
        <v>39130</v>
      </c>
      <c r="E10" s="13">
        <v>30958</v>
      </c>
      <c r="F10" s="13">
        <v>33855</v>
      </c>
      <c r="G10" s="13">
        <v>45012</v>
      </c>
      <c r="H10" s="13">
        <v>42257</v>
      </c>
      <c r="I10" s="13">
        <v>7441</v>
      </c>
      <c r="J10" s="13">
        <v>14990</v>
      </c>
      <c r="K10" s="11">
        <f>SUM(B10:J10)</f>
        <v>291223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227197</v>
      </c>
      <c r="C12" s="17">
        <f t="shared" si="3"/>
        <v>296463</v>
      </c>
      <c r="D12" s="17">
        <f t="shared" si="3"/>
        <v>289379</v>
      </c>
      <c r="E12" s="17">
        <f t="shared" si="3"/>
        <v>209603</v>
      </c>
      <c r="F12" s="17">
        <f t="shared" si="3"/>
        <v>277162</v>
      </c>
      <c r="G12" s="17">
        <f t="shared" si="3"/>
        <v>478287</v>
      </c>
      <c r="H12" s="17">
        <f t="shared" si="3"/>
        <v>228567</v>
      </c>
      <c r="I12" s="17">
        <f t="shared" si="3"/>
        <v>41596</v>
      </c>
      <c r="J12" s="17">
        <f t="shared" si="3"/>
        <v>120119</v>
      </c>
      <c r="K12" s="11">
        <f aca="true" t="shared" si="4" ref="K12:K27">SUM(B12:J12)</f>
        <v>2168373</v>
      </c>
    </row>
    <row r="13" spans="1:13" ht="17.25" customHeight="1">
      <c r="A13" s="14" t="s">
        <v>19</v>
      </c>
      <c r="B13" s="13">
        <v>105439</v>
      </c>
      <c r="C13" s="13">
        <v>148084</v>
      </c>
      <c r="D13" s="13">
        <v>148757</v>
      </c>
      <c r="E13" s="13">
        <v>104309</v>
      </c>
      <c r="F13" s="13">
        <v>136630</v>
      </c>
      <c r="G13" s="13">
        <v>220985</v>
      </c>
      <c r="H13" s="13">
        <v>101814</v>
      </c>
      <c r="I13" s="13">
        <v>22644</v>
      </c>
      <c r="J13" s="13">
        <v>61427</v>
      </c>
      <c r="K13" s="11">
        <f t="shared" si="4"/>
        <v>1050089</v>
      </c>
      <c r="L13" s="51"/>
      <c r="M13" s="52"/>
    </row>
    <row r="14" spans="1:12" ht="17.25" customHeight="1">
      <c r="A14" s="14" t="s">
        <v>20</v>
      </c>
      <c r="B14" s="13">
        <v>112193</v>
      </c>
      <c r="C14" s="13">
        <v>133691</v>
      </c>
      <c r="D14" s="13">
        <v>130541</v>
      </c>
      <c r="E14" s="13">
        <v>96298</v>
      </c>
      <c r="F14" s="13">
        <v>131046</v>
      </c>
      <c r="G14" s="13">
        <v>242250</v>
      </c>
      <c r="H14" s="13">
        <v>109609</v>
      </c>
      <c r="I14" s="13">
        <v>16542</v>
      </c>
      <c r="J14" s="13">
        <v>55337</v>
      </c>
      <c r="K14" s="11">
        <f t="shared" si="4"/>
        <v>1027507</v>
      </c>
      <c r="L14" s="51"/>
    </row>
    <row r="15" spans="1:11" ht="17.25" customHeight="1">
      <c r="A15" s="14" t="s">
        <v>21</v>
      </c>
      <c r="B15" s="13">
        <v>9565</v>
      </c>
      <c r="C15" s="13">
        <v>14688</v>
      </c>
      <c r="D15" s="13">
        <v>10081</v>
      </c>
      <c r="E15" s="13">
        <v>8996</v>
      </c>
      <c r="F15" s="13">
        <v>9486</v>
      </c>
      <c r="G15" s="13">
        <v>15052</v>
      </c>
      <c r="H15" s="13">
        <v>17144</v>
      </c>
      <c r="I15" s="13">
        <v>2410</v>
      </c>
      <c r="J15" s="13">
        <v>3355</v>
      </c>
      <c r="K15" s="11">
        <f t="shared" si="4"/>
        <v>90777</v>
      </c>
    </row>
    <row r="16" spans="1:11" ht="17.25" customHeight="1">
      <c r="A16" s="15" t="s">
        <v>93</v>
      </c>
      <c r="B16" s="13">
        <f>B17+B18+B19</f>
        <v>16070</v>
      </c>
      <c r="C16" s="13">
        <f aca="true" t="shared" si="5" ref="C16:J16">C17+C18+C19</f>
        <v>21803</v>
      </c>
      <c r="D16" s="13">
        <f t="shared" si="5"/>
        <v>19772</v>
      </c>
      <c r="E16" s="13">
        <f t="shared" si="5"/>
        <v>14056</v>
      </c>
      <c r="F16" s="13">
        <f t="shared" si="5"/>
        <v>22383</v>
      </c>
      <c r="G16" s="13">
        <f t="shared" si="5"/>
        <v>38607</v>
      </c>
      <c r="H16" s="13">
        <f t="shared" si="5"/>
        <v>15557</v>
      </c>
      <c r="I16" s="13">
        <f t="shared" si="5"/>
        <v>3348</v>
      </c>
      <c r="J16" s="13">
        <f t="shared" si="5"/>
        <v>8562</v>
      </c>
      <c r="K16" s="11">
        <f t="shared" si="4"/>
        <v>160158</v>
      </c>
    </row>
    <row r="17" spans="1:11" ht="17.25" customHeight="1">
      <c r="A17" s="14" t="s">
        <v>94</v>
      </c>
      <c r="B17" s="13">
        <v>15900</v>
      </c>
      <c r="C17" s="13">
        <v>21576</v>
      </c>
      <c r="D17" s="13">
        <v>19617</v>
      </c>
      <c r="E17" s="13">
        <v>13904</v>
      </c>
      <c r="F17" s="13">
        <v>22208</v>
      </c>
      <c r="G17" s="13">
        <v>38214</v>
      </c>
      <c r="H17" s="13">
        <v>15384</v>
      </c>
      <c r="I17" s="13">
        <v>3322</v>
      </c>
      <c r="J17" s="13">
        <v>8486</v>
      </c>
      <c r="K17" s="11">
        <f t="shared" si="4"/>
        <v>158611</v>
      </c>
    </row>
    <row r="18" spans="1:11" ht="17.25" customHeight="1">
      <c r="A18" s="14" t="s">
        <v>95</v>
      </c>
      <c r="B18" s="13">
        <v>161</v>
      </c>
      <c r="C18" s="13">
        <v>208</v>
      </c>
      <c r="D18" s="13">
        <v>151</v>
      </c>
      <c r="E18" s="13">
        <v>148</v>
      </c>
      <c r="F18" s="13">
        <v>163</v>
      </c>
      <c r="G18" s="13">
        <v>372</v>
      </c>
      <c r="H18" s="13">
        <v>158</v>
      </c>
      <c r="I18" s="13">
        <v>24</v>
      </c>
      <c r="J18" s="13">
        <v>75</v>
      </c>
      <c r="K18" s="11">
        <f t="shared" si="4"/>
        <v>1460</v>
      </c>
    </row>
    <row r="19" spans="1:11" ht="17.25" customHeight="1">
      <c r="A19" s="14" t="s">
        <v>96</v>
      </c>
      <c r="B19" s="13">
        <v>9</v>
      </c>
      <c r="C19" s="13">
        <v>19</v>
      </c>
      <c r="D19" s="13">
        <v>4</v>
      </c>
      <c r="E19" s="13">
        <v>4</v>
      </c>
      <c r="F19" s="13">
        <v>12</v>
      </c>
      <c r="G19" s="13">
        <v>21</v>
      </c>
      <c r="H19" s="13">
        <v>15</v>
      </c>
      <c r="I19" s="13">
        <v>2</v>
      </c>
      <c r="J19" s="13">
        <v>1</v>
      </c>
      <c r="K19" s="11">
        <f t="shared" si="4"/>
        <v>87</v>
      </c>
    </row>
    <row r="20" spans="1:11" ht="17.25" customHeight="1">
      <c r="A20" s="16" t="s">
        <v>22</v>
      </c>
      <c r="B20" s="11">
        <f>+B21+B22+B23</f>
        <v>161635</v>
      </c>
      <c r="C20" s="11">
        <f aca="true" t="shared" si="6" ref="C20:J20">+C21+C22+C23</f>
        <v>182605</v>
      </c>
      <c r="D20" s="11">
        <f t="shared" si="6"/>
        <v>208499</v>
      </c>
      <c r="E20" s="11">
        <f t="shared" si="6"/>
        <v>131531</v>
      </c>
      <c r="F20" s="11">
        <f t="shared" si="6"/>
        <v>211638</v>
      </c>
      <c r="G20" s="11">
        <f t="shared" si="6"/>
        <v>399765</v>
      </c>
      <c r="H20" s="11">
        <f t="shared" si="6"/>
        <v>138439</v>
      </c>
      <c r="I20" s="11">
        <f t="shared" si="6"/>
        <v>31580</v>
      </c>
      <c r="J20" s="11">
        <f t="shared" si="6"/>
        <v>80229</v>
      </c>
      <c r="K20" s="11">
        <f t="shared" si="4"/>
        <v>1545921</v>
      </c>
    </row>
    <row r="21" spans="1:12" ht="17.25" customHeight="1">
      <c r="A21" s="12" t="s">
        <v>23</v>
      </c>
      <c r="B21" s="13">
        <v>82830</v>
      </c>
      <c r="C21" s="13">
        <v>103618</v>
      </c>
      <c r="D21" s="13">
        <v>120117</v>
      </c>
      <c r="E21" s="13">
        <v>73500</v>
      </c>
      <c r="F21" s="13">
        <v>116068</v>
      </c>
      <c r="G21" s="13">
        <v>201499</v>
      </c>
      <c r="H21" s="13">
        <v>73545</v>
      </c>
      <c r="I21" s="13">
        <v>19036</v>
      </c>
      <c r="J21" s="13">
        <v>44643</v>
      </c>
      <c r="K21" s="11">
        <f t="shared" si="4"/>
        <v>834856</v>
      </c>
      <c r="L21" s="51"/>
    </row>
    <row r="22" spans="1:12" ht="17.25" customHeight="1">
      <c r="A22" s="12" t="s">
        <v>24</v>
      </c>
      <c r="B22" s="13">
        <v>74572</v>
      </c>
      <c r="C22" s="13">
        <v>73953</v>
      </c>
      <c r="D22" s="13">
        <v>84337</v>
      </c>
      <c r="E22" s="13">
        <v>55037</v>
      </c>
      <c r="F22" s="13">
        <v>91674</v>
      </c>
      <c r="G22" s="13">
        <v>191275</v>
      </c>
      <c r="H22" s="13">
        <v>59541</v>
      </c>
      <c r="I22" s="13">
        <v>11724</v>
      </c>
      <c r="J22" s="13">
        <v>34133</v>
      </c>
      <c r="K22" s="11">
        <f t="shared" si="4"/>
        <v>676246</v>
      </c>
      <c r="L22" s="51"/>
    </row>
    <row r="23" spans="1:11" ht="17.25" customHeight="1">
      <c r="A23" s="12" t="s">
        <v>25</v>
      </c>
      <c r="B23" s="13">
        <v>4233</v>
      </c>
      <c r="C23" s="13">
        <v>5034</v>
      </c>
      <c r="D23" s="13">
        <v>4045</v>
      </c>
      <c r="E23" s="13">
        <v>2994</v>
      </c>
      <c r="F23" s="13">
        <v>3896</v>
      </c>
      <c r="G23" s="13">
        <v>6991</v>
      </c>
      <c r="H23" s="13">
        <v>5353</v>
      </c>
      <c r="I23" s="13">
        <v>820</v>
      </c>
      <c r="J23" s="13">
        <v>1453</v>
      </c>
      <c r="K23" s="11">
        <f t="shared" si="4"/>
        <v>34819</v>
      </c>
    </row>
    <row r="24" spans="1:11" ht="17.25" customHeight="1">
      <c r="A24" s="16" t="s">
        <v>26</v>
      </c>
      <c r="B24" s="13">
        <f>+B25+B26</f>
        <v>143571</v>
      </c>
      <c r="C24" s="13">
        <f aca="true" t="shared" si="7" ref="C24:J24">+C25+C26</f>
        <v>194467</v>
      </c>
      <c r="D24" s="13">
        <f t="shared" si="7"/>
        <v>208000</v>
      </c>
      <c r="E24" s="13">
        <f t="shared" si="7"/>
        <v>135214</v>
      </c>
      <c r="F24" s="13">
        <f t="shared" si="7"/>
        <v>168556</v>
      </c>
      <c r="G24" s="13">
        <f t="shared" si="7"/>
        <v>234680</v>
      </c>
      <c r="H24" s="13">
        <f t="shared" si="7"/>
        <v>118687</v>
      </c>
      <c r="I24" s="13">
        <f t="shared" si="7"/>
        <v>33408</v>
      </c>
      <c r="J24" s="13">
        <f t="shared" si="7"/>
        <v>93814</v>
      </c>
      <c r="K24" s="11">
        <f t="shared" si="4"/>
        <v>1330397</v>
      </c>
    </row>
    <row r="25" spans="1:12" ht="17.25" customHeight="1">
      <c r="A25" s="12" t="s">
        <v>114</v>
      </c>
      <c r="B25" s="13">
        <v>60208</v>
      </c>
      <c r="C25" s="13">
        <v>90024</v>
      </c>
      <c r="D25" s="13">
        <v>102870</v>
      </c>
      <c r="E25" s="13">
        <v>66374</v>
      </c>
      <c r="F25" s="13">
        <v>78571</v>
      </c>
      <c r="G25" s="13">
        <v>104067</v>
      </c>
      <c r="H25" s="13">
        <v>53016</v>
      </c>
      <c r="I25" s="13">
        <v>18512</v>
      </c>
      <c r="J25" s="13">
        <v>43546</v>
      </c>
      <c r="K25" s="11">
        <f t="shared" si="4"/>
        <v>617188</v>
      </c>
      <c r="L25" s="51"/>
    </row>
    <row r="26" spans="1:12" ht="17.25" customHeight="1">
      <c r="A26" s="12" t="s">
        <v>115</v>
      </c>
      <c r="B26" s="13">
        <v>83363</v>
      </c>
      <c r="C26" s="13">
        <v>104443</v>
      </c>
      <c r="D26" s="13">
        <v>105130</v>
      </c>
      <c r="E26" s="13">
        <v>68840</v>
      </c>
      <c r="F26" s="13">
        <v>89985</v>
      </c>
      <c r="G26" s="13">
        <v>130613</v>
      </c>
      <c r="H26" s="13">
        <v>65671</v>
      </c>
      <c r="I26" s="13">
        <v>14896</v>
      </c>
      <c r="J26" s="13">
        <v>50268</v>
      </c>
      <c r="K26" s="11">
        <f t="shared" si="4"/>
        <v>713209</v>
      </c>
      <c r="L26" s="51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7553</v>
      </c>
      <c r="I27" s="11">
        <v>0</v>
      </c>
      <c r="J27" s="11">
        <v>0</v>
      </c>
      <c r="K27" s="11">
        <f t="shared" si="4"/>
        <v>7553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8">
        <f>SUM(B30:B33)</f>
        <v>2.8553</v>
      </c>
      <c r="C29" s="58">
        <f aca="true" t="shared" si="8" ref="C29:J29">SUM(C30:C33)</f>
        <v>3.1949968699999998</v>
      </c>
      <c r="D29" s="58">
        <f t="shared" si="8"/>
        <v>3.5975</v>
      </c>
      <c r="E29" s="58">
        <f t="shared" si="8"/>
        <v>3.05921955</v>
      </c>
      <c r="F29" s="58">
        <f t="shared" si="8"/>
        <v>3.0275</v>
      </c>
      <c r="G29" s="58">
        <f t="shared" si="8"/>
        <v>2.5547000000000004</v>
      </c>
      <c r="H29" s="58">
        <f t="shared" si="8"/>
        <v>2.9293</v>
      </c>
      <c r="I29" s="58">
        <f t="shared" si="8"/>
        <v>5.1998</v>
      </c>
      <c r="J29" s="58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5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9" t="s">
        <v>102</v>
      </c>
      <c r="B32" s="73">
        <v>-0.0048</v>
      </c>
      <c r="C32" s="73">
        <v>-0.0049</v>
      </c>
      <c r="D32" s="73">
        <v>-0.005</v>
      </c>
      <c r="E32" s="73">
        <v>-0.00458045</v>
      </c>
      <c r="F32" s="73">
        <v>-0.0047</v>
      </c>
      <c r="G32" s="73">
        <v>-0.0039</v>
      </c>
      <c r="H32" s="73">
        <v>-0.0046</v>
      </c>
      <c r="I32" s="31">
        <v>0</v>
      </c>
      <c r="J32" s="31">
        <v>0</v>
      </c>
      <c r="K32" s="60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10135.31</v>
      </c>
      <c r="I35" s="19">
        <v>0</v>
      </c>
      <c r="J35" s="19">
        <v>0</v>
      </c>
      <c r="K35" s="23">
        <f>SUM(B35:J35)</f>
        <v>10135.31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</row>
    <row r="41" spans="1:11" ht="17.25" customHeight="1">
      <c r="A41" s="12" t="s">
        <v>38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</row>
    <row r="42" spans="1:11" ht="17.25" customHeight="1">
      <c r="A42" s="12" t="s">
        <v>39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</row>
    <row r="43" spans="1:11" ht="17.25" customHeight="1">
      <c r="A43" s="61" t="s">
        <v>101</v>
      </c>
      <c r="B43" s="62">
        <f>ROUND(B44*B45,2)</f>
        <v>4091.68</v>
      </c>
      <c r="C43" s="62">
        <f>ROUND(C44*C45,2)</f>
        <v>5773.72</v>
      </c>
      <c r="D43" s="62">
        <f aca="true" t="shared" si="11" ref="D43:J43">ROUND(D44*D45,2)</f>
        <v>6385.76</v>
      </c>
      <c r="E43" s="62">
        <f t="shared" si="11"/>
        <v>3445.4</v>
      </c>
      <c r="F43" s="62">
        <f t="shared" si="11"/>
        <v>5281.52</v>
      </c>
      <c r="G43" s="62">
        <f t="shared" si="11"/>
        <v>7430.08</v>
      </c>
      <c r="H43" s="62">
        <f t="shared" si="11"/>
        <v>3715.04</v>
      </c>
      <c r="I43" s="62">
        <f t="shared" si="11"/>
        <v>1065.72</v>
      </c>
      <c r="J43" s="62">
        <f t="shared" si="11"/>
        <v>2217.04</v>
      </c>
      <c r="K43" s="62">
        <f t="shared" si="10"/>
        <v>39405.96000000001</v>
      </c>
    </row>
    <row r="44" spans="1:11" ht="17.25" customHeight="1">
      <c r="A44" s="63" t="s">
        <v>40</v>
      </c>
      <c r="B44" s="64">
        <v>956</v>
      </c>
      <c r="C44" s="64">
        <v>1349</v>
      </c>
      <c r="D44" s="64">
        <v>1492</v>
      </c>
      <c r="E44" s="64">
        <v>805</v>
      </c>
      <c r="F44" s="64">
        <v>1234</v>
      </c>
      <c r="G44" s="64">
        <v>1736</v>
      </c>
      <c r="H44" s="64">
        <v>868</v>
      </c>
      <c r="I44" s="64">
        <v>249</v>
      </c>
      <c r="J44" s="64">
        <v>518</v>
      </c>
      <c r="K44" s="64">
        <f t="shared" si="10"/>
        <v>9207</v>
      </c>
    </row>
    <row r="45" spans="1:12" ht="17.25" customHeight="1">
      <c r="A45" s="63" t="s">
        <v>41</v>
      </c>
      <c r="B45" s="62">
        <v>4.28</v>
      </c>
      <c r="C45" s="62">
        <v>4.28</v>
      </c>
      <c r="D45" s="62">
        <v>4.28</v>
      </c>
      <c r="E45" s="62">
        <v>4.28</v>
      </c>
      <c r="F45" s="62">
        <v>4.28</v>
      </c>
      <c r="G45" s="62">
        <v>4.28</v>
      </c>
      <c r="H45" s="62">
        <v>4.28</v>
      </c>
      <c r="I45" s="62">
        <v>4.28</v>
      </c>
      <c r="J45" s="60">
        <v>4.28</v>
      </c>
      <c r="K45" s="62">
        <v>4.28</v>
      </c>
      <c r="L45" s="56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1681606.8599999999</v>
      </c>
      <c r="C47" s="22">
        <f aca="true" t="shared" si="12" ref="C47:H47">+C48+C57</f>
        <v>2397597.07</v>
      </c>
      <c r="D47" s="22">
        <f t="shared" si="12"/>
        <v>2783834.63</v>
      </c>
      <c r="E47" s="22">
        <f t="shared" si="12"/>
        <v>1621356.7099999997</v>
      </c>
      <c r="F47" s="22">
        <f t="shared" si="12"/>
        <v>2189377.29</v>
      </c>
      <c r="G47" s="22">
        <f t="shared" si="12"/>
        <v>3094359.78</v>
      </c>
      <c r="H47" s="22">
        <f t="shared" si="12"/>
        <v>1648648.87</v>
      </c>
      <c r="I47" s="22">
        <f>+I48+I57</f>
        <v>611381.85</v>
      </c>
      <c r="J47" s="22">
        <f>+J48+J57</f>
        <v>996981.28</v>
      </c>
      <c r="K47" s="22">
        <f>SUM(B47:J47)</f>
        <v>17025144.339999996</v>
      </c>
    </row>
    <row r="48" spans="1:11" ht="17.25" customHeight="1">
      <c r="A48" s="16" t="s">
        <v>107</v>
      </c>
      <c r="B48" s="23">
        <f>SUM(B49:B56)</f>
        <v>1662287.16</v>
      </c>
      <c r="C48" s="23">
        <f aca="true" t="shared" si="13" ref="C48:J48">SUM(C49:C56)</f>
        <v>2372141.75</v>
      </c>
      <c r="D48" s="23">
        <f t="shared" si="13"/>
        <v>2757681.81</v>
      </c>
      <c r="E48" s="23">
        <f t="shared" si="13"/>
        <v>1598406.2299999997</v>
      </c>
      <c r="F48" s="23">
        <f t="shared" si="13"/>
        <v>2165687.36</v>
      </c>
      <c r="G48" s="23">
        <f t="shared" si="13"/>
        <v>3063747.98</v>
      </c>
      <c r="H48" s="23">
        <f t="shared" si="13"/>
        <v>1628070.4000000001</v>
      </c>
      <c r="I48" s="23">
        <f t="shared" si="13"/>
        <v>611381.85</v>
      </c>
      <c r="J48" s="23">
        <f t="shared" si="13"/>
        <v>982618.9</v>
      </c>
      <c r="K48" s="23">
        <f aca="true" t="shared" si="14" ref="K48:K57">SUM(B48:J48)</f>
        <v>16842023.44</v>
      </c>
    </row>
    <row r="49" spans="1:11" ht="17.25" customHeight="1">
      <c r="A49" s="34" t="s">
        <v>43</v>
      </c>
      <c r="B49" s="23">
        <f aca="true" t="shared" si="15" ref="B49:H49">ROUND(B30*B7,2)</f>
        <v>1660983.05</v>
      </c>
      <c r="C49" s="23">
        <f t="shared" si="15"/>
        <v>2364740.93</v>
      </c>
      <c r="D49" s="23">
        <f t="shared" si="15"/>
        <v>2755119.95</v>
      </c>
      <c r="E49" s="23">
        <f t="shared" si="15"/>
        <v>1597348.9</v>
      </c>
      <c r="F49" s="23">
        <f t="shared" si="15"/>
        <v>2163759.73</v>
      </c>
      <c r="G49" s="23">
        <f t="shared" si="15"/>
        <v>3060983.67</v>
      </c>
      <c r="H49" s="23">
        <f t="shared" si="15"/>
        <v>1616754.93</v>
      </c>
      <c r="I49" s="23">
        <f>ROUND(I30*I7,2)</f>
        <v>610316.13</v>
      </c>
      <c r="J49" s="23">
        <f>ROUND(J30*J7,2)</f>
        <v>980401.86</v>
      </c>
      <c r="K49" s="23">
        <f t="shared" si="14"/>
        <v>16810409.150000002</v>
      </c>
    </row>
    <row r="50" spans="1:11" ht="17.25" customHeight="1">
      <c r="A50" s="34" t="s">
        <v>44</v>
      </c>
      <c r="B50" s="19">
        <v>0</v>
      </c>
      <c r="C50" s="23">
        <f>ROUND(C31*C7,2)</f>
        <v>5256.28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5256.28</v>
      </c>
    </row>
    <row r="51" spans="1:11" ht="17.25" customHeight="1">
      <c r="A51" s="65" t="s">
        <v>103</v>
      </c>
      <c r="B51" s="66">
        <f aca="true" t="shared" si="16" ref="B51:H51">ROUND(B32*B7,2)</f>
        <v>-2787.57</v>
      </c>
      <c r="C51" s="66">
        <f t="shared" si="16"/>
        <v>-3629.18</v>
      </c>
      <c r="D51" s="66">
        <f t="shared" si="16"/>
        <v>-3823.9</v>
      </c>
      <c r="E51" s="66">
        <f t="shared" si="16"/>
        <v>-2388.07</v>
      </c>
      <c r="F51" s="66">
        <f t="shared" si="16"/>
        <v>-3353.89</v>
      </c>
      <c r="G51" s="66">
        <f t="shared" si="16"/>
        <v>-4665.77</v>
      </c>
      <c r="H51" s="66">
        <f t="shared" si="16"/>
        <v>-2534.88</v>
      </c>
      <c r="I51" s="19">
        <v>0</v>
      </c>
      <c r="J51" s="19">
        <v>0</v>
      </c>
      <c r="K51" s="66">
        <f>SUM(B51:J51)</f>
        <v>-23183.26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10135.31</v>
      </c>
      <c r="I53" s="31">
        <f>+I35</f>
        <v>0</v>
      </c>
      <c r="J53" s="31">
        <f>+J35</f>
        <v>0</v>
      </c>
      <c r="K53" s="23">
        <f t="shared" si="14"/>
        <v>10135.31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25455.32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183120.9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8"/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-231203.57</v>
      </c>
      <c r="C61" s="35">
        <f>+C62+C69+C103+C104</f>
        <v>-329582.01</v>
      </c>
      <c r="D61" s="35">
        <f t="shared" si="17"/>
        <v>-280550.64</v>
      </c>
      <c r="E61" s="35">
        <f t="shared" si="17"/>
        <v>-264053.03</v>
      </c>
      <c r="F61" s="35">
        <f t="shared" si="17"/>
        <v>-307938.5</v>
      </c>
      <c r="G61" s="35">
        <f t="shared" si="17"/>
        <v>-339139.59</v>
      </c>
      <c r="H61" s="35">
        <f t="shared" si="17"/>
        <v>-210346.59</v>
      </c>
      <c r="I61" s="35">
        <f t="shared" si="17"/>
        <v>-131511.72999999998</v>
      </c>
      <c r="J61" s="35">
        <f t="shared" si="17"/>
        <v>-99454.22</v>
      </c>
      <c r="K61" s="35">
        <f>SUM(B61:J61)</f>
        <v>-2193779.8800000004</v>
      </c>
    </row>
    <row r="62" spans="1:11" ht="18.75" customHeight="1">
      <c r="A62" s="16" t="s">
        <v>74</v>
      </c>
      <c r="B62" s="35">
        <f aca="true" t="shared" si="18" ref="B62:J62">B63+B64+B65+B66+B67+B68</f>
        <v>-160162.53</v>
      </c>
      <c r="C62" s="35">
        <f t="shared" si="18"/>
        <v>-176894.50999999998</v>
      </c>
      <c r="D62" s="35">
        <f t="shared" si="18"/>
        <v>-165319.65</v>
      </c>
      <c r="E62" s="35">
        <f t="shared" si="18"/>
        <v>-215279.94</v>
      </c>
      <c r="F62" s="35">
        <f t="shared" si="18"/>
        <v>-180757.71</v>
      </c>
      <c r="G62" s="35">
        <f t="shared" si="18"/>
        <v>-221250.74000000002</v>
      </c>
      <c r="H62" s="35">
        <f t="shared" si="18"/>
        <v>-160576.6</v>
      </c>
      <c r="I62" s="35">
        <f t="shared" si="18"/>
        <v>-28275.8</v>
      </c>
      <c r="J62" s="35">
        <f t="shared" si="18"/>
        <v>-56962</v>
      </c>
      <c r="K62" s="35">
        <f aca="true" t="shared" si="19" ref="K62:K91">SUM(B62:J62)</f>
        <v>-1365479.48</v>
      </c>
    </row>
    <row r="63" spans="1:11" ht="18.75" customHeight="1">
      <c r="A63" s="12" t="s">
        <v>75</v>
      </c>
      <c r="B63" s="35">
        <f>-ROUND(B9*$D$3,2)</f>
        <v>-122626</v>
      </c>
      <c r="C63" s="35">
        <f aca="true" t="shared" si="20" ref="C63:J63">-ROUND(C9*$D$3,2)</f>
        <v>-172178</v>
      </c>
      <c r="D63" s="35">
        <f t="shared" si="20"/>
        <v>-148694</v>
      </c>
      <c r="E63" s="35">
        <f t="shared" si="20"/>
        <v>-117640.4</v>
      </c>
      <c r="F63" s="35">
        <f t="shared" si="20"/>
        <v>-128649</v>
      </c>
      <c r="G63" s="35">
        <f t="shared" si="20"/>
        <v>-171045.6</v>
      </c>
      <c r="H63" s="35">
        <f t="shared" si="20"/>
        <v>-160576.6</v>
      </c>
      <c r="I63" s="35">
        <f t="shared" si="20"/>
        <v>-28275.8</v>
      </c>
      <c r="J63" s="35">
        <f t="shared" si="20"/>
        <v>-56962</v>
      </c>
      <c r="K63" s="35">
        <f t="shared" si="19"/>
        <v>-1106647.4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-828.4</v>
      </c>
      <c r="C65" s="35">
        <v>-307.8</v>
      </c>
      <c r="D65" s="35">
        <v>-285</v>
      </c>
      <c r="E65" s="35">
        <v>-585.2</v>
      </c>
      <c r="F65" s="35">
        <v>-342</v>
      </c>
      <c r="G65" s="35">
        <v>-273.6</v>
      </c>
      <c r="H65" s="19">
        <v>0</v>
      </c>
      <c r="I65" s="19">
        <v>0</v>
      </c>
      <c r="J65" s="19">
        <v>0</v>
      </c>
      <c r="K65" s="35">
        <f t="shared" si="19"/>
        <v>-2622</v>
      </c>
    </row>
    <row r="66" spans="1:11" ht="18.75" customHeight="1">
      <c r="A66" s="12" t="s">
        <v>104</v>
      </c>
      <c r="B66" s="35">
        <v>-4389</v>
      </c>
      <c r="C66" s="35">
        <v>-1037.4</v>
      </c>
      <c r="D66" s="35">
        <v>-1216</v>
      </c>
      <c r="E66" s="35">
        <v>-3431.4</v>
      </c>
      <c r="F66" s="35">
        <v>-1729</v>
      </c>
      <c r="G66" s="35">
        <v>-1090.6</v>
      </c>
      <c r="H66" s="19">
        <v>0</v>
      </c>
      <c r="I66" s="19">
        <v>0</v>
      </c>
      <c r="J66" s="19">
        <v>0</v>
      </c>
      <c r="K66" s="35">
        <f t="shared" si="19"/>
        <v>-12893.4</v>
      </c>
    </row>
    <row r="67" spans="1:11" ht="18.75" customHeight="1">
      <c r="A67" s="12" t="s">
        <v>52</v>
      </c>
      <c r="B67" s="35">
        <v>-32319.13</v>
      </c>
      <c r="C67" s="35">
        <v>-3371.31</v>
      </c>
      <c r="D67" s="35">
        <v>-15124.65</v>
      </c>
      <c r="E67" s="35">
        <v>-93622.94</v>
      </c>
      <c r="F67" s="35">
        <v>-50037.71</v>
      </c>
      <c r="G67" s="35">
        <v>-48840.94</v>
      </c>
      <c r="H67" s="19">
        <v>0</v>
      </c>
      <c r="I67" s="19">
        <v>0</v>
      </c>
      <c r="J67" s="19">
        <v>0</v>
      </c>
      <c r="K67" s="35">
        <f t="shared" si="19"/>
        <v>-243316.68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2" s="72" customFormat="1" ht="18.75" customHeight="1">
      <c r="A69" s="63" t="s">
        <v>79</v>
      </c>
      <c r="B69" s="66">
        <f>SUM(B70:B102)</f>
        <v>-51940.25</v>
      </c>
      <c r="C69" s="66">
        <f>SUM(C70:C102)</f>
        <v>-113349.42</v>
      </c>
      <c r="D69" s="66">
        <f>SUM(D70:D102)</f>
        <v>-133555.28</v>
      </c>
      <c r="E69" s="66">
        <f aca="true" t="shared" si="21" ref="E69:J69">SUM(E70:E102)</f>
        <v>-48045.83</v>
      </c>
      <c r="F69" s="66">
        <f t="shared" si="21"/>
        <v>-125505.41</v>
      </c>
      <c r="G69" s="66">
        <f>SUM(G70:G102)</f>
        <v>-97660.19</v>
      </c>
      <c r="H69" s="66">
        <f t="shared" si="21"/>
        <v>-44179.5</v>
      </c>
      <c r="I69" s="66">
        <f t="shared" si="21"/>
        <v>-103235.93</v>
      </c>
      <c r="J69" s="66">
        <f t="shared" si="21"/>
        <v>-34767.869999999995</v>
      </c>
      <c r="K69" s="66">
        <f t="shared" si="19"/>
        <v>-752239.6799999998</v>
      </c>
      <c r="L69" s="77"/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6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6">
        <v>-2392.81</v>
      </c>
      <c r="J72" s="19">
        <v>0</v>
      </c>
      <c r="K72" s="66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6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6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66">
        <v>-31069.22</v>
      </c>
      <c r="C76" s="66">
        <v>-83028.48</v>
      </c>
      <c r="D76" s="66">
        <v>-101470.53</v>
      </c>
      <c r="E76" s="66">
        <v>-28081.21</v>
      </c>
      <c r="F76" s="66">
        <v>-97680.33</v>
      </c>
      <c r="G76" s="66">
        <v>-57021.17</v>
      </c>
      <c r="H76" s="66">
        <v>-23934.75</v>
      </c>
      <c r="I76" s="66">
        <v>-33628.66</v>
      </c>
      <c r="J76" s="66">
        <v>-20914.31</v>
      </c>
      <c r="K76" s="66">
        <f t="shared" si="19"/>
        <v>-476828.66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5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4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4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4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4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4"/>
    </row>
    <row r="97" spans="1:12" s="72" customFormat="1" ht="18.75" customHeight="1">
      <c r="A97" s="63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1"/>
    </row>
    <row r="98" spans="1:12" ht="18.75" customHeight="1">
      <c r="A98" s="63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4"/>
    </row>
    <row r="99" spans="1:12" ht="18.75" customHeight="1">
      <c r="A99" s="63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4"/>
    </row>
    <row r="100" spans="1:12" ht="18.75" customHeight="1">
      <c r="A100" s="63" t="s">
        <v>134</v>
      </c>
      <c r="B100" s="35">
        <v>-7621.9</v>
      </c>
      <c r="C100" s="35">
        <v>-11013.98</v>
      </c>
      <c r="D100" s="35">
        <v>-12828.43</v>
      </c>
      <c r="E100" s="35">
        <v>-7214.19</v>
      </c>
      <c r="F100" s="35">
        <v>-9922.69</v>
      </c>
      <c r="G100" s="35">
        <v>-13932.19</v>
      </c>
      <c r="H100" s="35">
        <v>-7170.84</v>
      </c>
      <c r="I100" s="35">
        <v>-2618.37</v>
      </c>
      <c r="J100" s="35">
        <v>-4378.34</v>
      </c>
      <c r="K100" s="47">
        <f>SUM(B100:J100)</f>
        <v>-76700.93</v>
      </c>
      <c r="L100" s="54"/>
    </row>
    <row r="101" spans="1:12" ht="18.75" customHeight="1">
      <c r="A101" s="63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4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4"/>
    </row>
    <row r="103" spans="1:12" ht="18.75" customHeight="1">
      <c r="A103" s="16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4"/>
    </row>
    <row r="104" spans="1:12" ht="18.75" customHeight="1">
      <c r="A104" s="16" t="s">
        <v>136</v>
      </c>
      <c r="B104" s="35">
        <v>-19100.79</v>
      </c>
      <c r="C104" s="35">
        <v>-39338.08</v>
      </c>
      <c r="D104" s="35">
        <v>18324.29</v>
      </c>
      <c r="E104" s="35">
        <v>-727.260000000002</v>
      </c>
      <c r="F104" s="35">
        <v>-1675.3799999999974</v>
      </c>
      <c r="G104" s="35">
        <v>-20228.659999999996</v>
      </c>
      <c r="H104" s="35">
        <v>-5590.490000000002</v>
      </c>
      <c r="I104" s="19">
        <v>0</v>
      </c>
      <c r="J104" s="35">
        <v>-7724.35</v>
      </c>
      <c r="K104" s="47">
        <f aca="true" t="shared" si="22" ref="K104:K110">SUM(B104:J104)</f>
        <v>-76060.72</v>
      </c>
      <c r="L104" s="55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t="shared" si="22"/>
        <v>0</v>
      </c>
      <c r="L105" s="53"/>
    </row>
    <row r="106" spans="1:13" ht="18.75" customHeight="1">
      <c r="A106" s="16" t="s">
        <v>83</v>
      </c>
      <c r="B106" s="24">
        <f aca="true" t="shared" si="23" ref="B106:H106">+B107+B108</f>
        <v>1450403.2899999998</v>
      </c>
      <c r="C106" s="24">
        <f t="shared" si="23"/>
        <v>2081971.3000000003</v>
      </c>
      <c r="D106" s="24">
        <f t="shared" si="23"/>
        <v>2503283.99</v>
      </c>
      <c r="E106" s="24">
        <f t="shared" si="23"/>
        <v>1357303.6799999997</v>
      </c>
      <c r="F106" s="24">
        <f t="shared" si="23"/>
        <v>1881438.79</v>
      </c>
      <c r="G106" s="24">
        <f t="shared" si="23"/>
        <v>2755220.19</v>
      </c>
      <c r="H106" s="24">
        <f t="shared" si="23"/>
        <v>1438302.28</v>
      </c>
      <c r="I106" s="24">
        <f>+I107+I108</f>
        <v>479870.11999999994</v>
      </c>
      <c r="J106" s="24">
        <f>+J107+J108</f>
        <v>897527.06</v>
      </c>
      <c r="K106" s="47">
        <f t="shared" si="22"/>
        <v>14845320.7</v>
      </c>
      <c r="L106" s="53"/>
      <c r="M106" s="53"/>
    </row>
    <row r="107" spans="1:13" ht="18" customHeight="1">
      <c r="A107" s="16" t="s">
        <v>82</v>
      </c>
      <c r="B107" s="24">
        <f aca="true" t="shared" si="24" ref="B107:J107">+B48+B62+B69+B103</f>
        <v>1450184.38</v>
      </c>
      <c r="C107" s="24">
        <f>IF(C108=0,+C48+C62+C69+C103-C71,+C48+C62+C69+C103)</f>
        <v>2081971.3000000003</v>
      </c>
      <c r="D107" s="24">
        <f t="shared" si="24"/>
        <v>2458806.8800000004</v>
      </c>
      <c r="E107" s="24">
        <f t="shared" si="24"/>
        <v>1335080.4599999997</v>
      </c>
      <c r="F107" s="24">
        <f t="shared" si="24"/>
        <v>1859424.24</v>
      </c>
      <c r="G107" s="24">
        <f t="shared" si="24"/>
        <v>2744837.05</v>
      </c>
      <c r="H107" s="24">
        <f t="shared" si="24"/>
        <v>1423314.3</v>
      </c>
      <c r="I107" s="24">
        <f t="shared" si="24"/>
        <v>479870.11999999994</v>
      </c>
      <c r="J107" s="24">
        <f t="shared" si="24"/>
        <v>890889.03</v>
      </c>
      <c r="K107" s="47">
        <f t="shared" si="22"/>
        <v>14724377.759999998</v>
      </c>
      <c r="M107" s="53"/>
    </row>
    <row r="108" spans="1:11" ht="18.75" customHeight="1">
      <c r="A108" s="16" t="s">
        <v>99</v>
      </c>
      <c r="B108" s="24">
        <f aca="true" t="shared" si="25" ref="B108:J108">IF(+B57+B104+B109&lt;0,0,(B57+B104+B109))</f>
        <v>218.90999999999985</v>
      </c>
      <c r="C108" s="24">
        <f t="shared" si="25"/>
        <v>0</v>
      </c>
      <c r="D108" s="24">
        <f t="shared" si="25"/>
        <v>44477.11</v>
      </c>
      <c r="E108" s="24">
        <f t="shared" si="25"/>
        <v>22223.219999999998</v>
      </c>
      <c r="F108" s="24">
        <f t="shared" si="25"/>
        <v>22014.550000000003</v>
      </c>
      <c r="G108" s="24">
        <f t="shared" si="25"/>
        <v>10383.140000000003</v>
      </c>
      <c r="H108" s="24">
        <f t="shared" si="25"/>
        <v>14987.98</v>
      </c>
      <c r="I108" s="19">
        <f t="shared" si="25"/>
        <v>0</v>
      </c>
      <c r="J108" s="24">
        <f t="shared" si="25"/>
        <v>6638.029999999999</v>
      </c>
      <c r="K108" s="47">
        <f t="shared" si="22"/>
        <v>120942.94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6"/>
    </row>
    <row r="110" spans="1:12" ht="18.75" customHeight="1">
      <c r="A110" s="16" t="s">
        <v>100</v>
      </c>
      <c r="B110" s="19">
        <v>0</v>
      </c>
      <c r="C110" s="66">
        <f>IF(C104+C57+C109&lt;0,C104+C57+C71+C109,0)</f>
        <v>-13956.240000000002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7">
        <f t="shared" si="22"/>
        <v>-13956.240000000002</v>
      </c>
      <c r="L110" s="76"/>
    </row>
    <row r="111" spans="1:12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76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0">
        <f>SUM(K115:K133)</f>
        <v>14845320.69</v>
      </c>
      <c r="L114" s="53"/>
    </row>
    <row r="115" spans="1:11" ht="18.75" customHeight="1">
      <c r="A115" s="26" t="s">
        <v>70</v>
      </c>
      <c r="B115" s="27">
        <v>184173.42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40">
        <f>SUM(B115:J115)</f>
        <v>184173.42</v>
      </c>
    </row>
    <row r="116" spans="1:11" ht="18.75" customHeight="1">
      <c r="A116" s="26" t="s">
        <v>71</v>
      </c>
      <c r="B116" s="27">
        <v>1266229.88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40">
        <f aca="true" t="shared" si="26" ref="K116:K133">SUM(B116:J116)</f>
        <v>1266229.88</v>
      </c>
    </row>
    <row r="117" spans="1:11" ht="18.75" customHeight="1">
      <c r="A117" s="26" t="s">
        <v>72</v>
      </c>
      <c r="B117" s="39">
        <v>0</v>
      </c>
      <c r="C117" s="27">
        <f>+C106</f>
        <v>2081971.3000000003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40">
        <f t="shared" si="26"/>
        <v>2081971.3000000003</v>
      </c>
    </row>
    <row r="118" spans="1:11" ht="18.75" customHeight="1">
      <c r="A118" s="26" t="s">
        <v>73</v>
      </c>
      <c r="B118" s="39">
        <v>0</v>
      </c>
      <c r="C118" s="39">
        <v>0</v>
      </c>
      <c r="D118" s="27">
        <f>+D106</f>
        <v>2503283.99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40">
        <f t="shared" si="26"/>
        <v>2503283.99</v>
      </c>
    </row>
    <row r="119" spans="1:11" ht="18.75" customHeight="1">
      <c r="A119" s="26" t="s">
        <v>117</v>
      </c>
      <c r="B119" s="39">
        <v>0</v>
      </c>
      <c r="C119" s="39">
        <v>0</v>
      </c>
      <c r="D119" s="39">
        <v>0</v>
      </c>
      <c r="E119" s="27">
        <v>1221573.3099999998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40">
        <f t="shared" si="26"/>
        <v>1221573.3099999998</v>
      </c>
    </row>
    <row r="120" spans="1:11" ht="18.75" customHeight="1">
      <c r="A120" s="26" t="s">
        <v>118</v>
      </c>
      <c r="B120" s="39">
        <v>0</v>
      </c>
      <c r="C120" s="39">
        <v>0</v>
      </c>
      <c r="D120" s="39">
        <v>0</v>
      </c>
      <c r="E120" s="27">
        <v>135730.36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40">
        <f t="shared" si="26"/>
        <v>135730.36</v>
      </c>
    </row>
    <row r="121" spans="1:11" ht="18.75" customHeight="1">
      <c r="A121" s="67" t="s">
        <v>119</v>
      </c>
      <c r="B121" s="39">
        <v>0</v>
      </c>
      <c r="C121" s="39">
        <v>0</v>
      </c>
      <c r="D121" s="39">
        <v>0</v>
      </c>
      <c r="E121" s="39">
        <v>0</v>
      </c>
      <c r="F121" s="27">
        <v>359021.05</v>
      </c>
      <c r="G121" s="39">
        <v>0</v>
      </c>
      <c r="H121" s="39">
        <v>0</v>
      </c>
      <c r="I121" s="39">
        <v>0</v>
      </c>
      <c r="J121" s="39">
        <v>0</v>
      </c>
      <c r="K121" s="40">
        <f t="shared" si="26"/>
        <v>359021.05</v>
      </c>
    </row>
    <row r="122" spans="1:11" ht="18.75" customHeight="1">
      <c r="A122" s="67" t="s">
        <v>120</v>
      </c>
      <c r="B122" s="39">
        <v>0</v>
      </c>
      <c r="C122" s="39">
        <v>0</v>
      </c>
      <c r="D122" s="39">
        <v>0</v>
      </c>
      <c r="E122" s="39">
        <v>0</v>
      </c>
      <c r="F122" s="27">
        <v>663013.93</v>
      </c>
      <c r="G122" s="39">
        <v>0</v>
      </c>
      <c r="H122" s="39">
        <v>0</v>
      </c>
      <c r="I122" s="39">
        <v>0</v>
      </c>
      <c r="J122" s="39">
        <v>0</v>
      </c>
      <c r="K122" s="40">
        <f t="shared" si="26"/>
        <v>663013.93</v>
      </c>
    </row>
    <row r="123" spans="1:11" ht="18.75" customHeight="1">
      <c r="A123" s="67" t="s">
        <v>121</v>
      </c>
      <c r="B123" s="39">
        <v>0</v>
      </c>
      <c r="C123" s="39">
        <v>0</v>
      </c>
      <c r="D123" s="39">
        <v>0</v>
      </c>
      <c r="E123" s="39">
        <v>0</v>
      </c>
      <c r="F123" s="27">
        <v>94994.5</v>
      </c>
      <c r="G123" s="39">
        <v>0</v>
      </c>
      <c r="H123" s="39">
        <v>0</v>
      </c>
      <c r="I123" s="39">
        <v>0</v>
      </c>
      <c r="J123" s="39">
        <v>0</v>
      </c>
      <c r="K123" s="40">
        <f t="shared" si="26"/>
        <v>94994.5</v>
      </c>
    </row>
    <row r="124" spans="1:11" ht="18.75" customHeight="1">
      <c r="A124" s="67" t="s">
        <v>122</v>
      </c>
      <c r="B124" s="69">
        <v>0</v>
      </c>
      <c r="C124" s="69">
        <v>0</v>
      </c>
      <c r="D124" s="69">
        <v>0</v>
      </c>
      <c r="E124" s="69">
        <v>0</v>
      </c>
      <c r="F124" s="70">
        <v>764409.3</v>
      </c>
      <c r="G124" s="69">
        <v>0</v>
      </c>
      <c r="H124" s="69">
        <v>0</v>
      </c>
      <c r="I124" s="69">
        <v>0</v>
      </c>
      <c r="J124" s="69">
        <v>0</v>
      </c>
      <c r="K124" s="70">
        <f t="shared" si="26"/>
        <v>764409.3</v>
      </c>
    </row>
    <row r="125" spans="1:11" ht="18.75" customHeight="1">
      <c r="A125" s="67" t="s">
        <v>123</v>
      </c>
      <c r="B125" s="39">
        <v>0</v>
      </c>
      <c r="C125" s="39">
        <v>0</v>
      </c>
      <c r="D125" s="39">
        <v>0</v>
      </c>
      <c r="E125" s="39">
        <v>0</v>
      </c>
      <c r="F125" s="39">
        <v>0</v>
      </c>
      <c r="G125" s="27">
        <v>804513.62</v>
      </c>
      <c r="H125" s="39">
        <v>0</v>
      </c>
      <c r="I125" s="39">
        <v>0</v>
      </c>
      <c r="J125" s="39">
        <v>0</v>
      </c>
      <c r="K125" s="40">
        <f t="shared" si="26"/>
        <v>804513.62</v>
      </c>
    </row>
    <row r="126" spans="1:11" ht="18.75" customHeight="1">
      <c r="A126" s="67" t="s">
        <v>124</v>
      </c>
      <c r="B126" s="39">
        <v>0</v>
      </c>
      <c r="C126" s="39">
        <v>0</v>
      </c>
      <c r="D126" s="39">
        <v>0</v>
      </c>
      <c r="E126" s="39">
        <v>0</v>
      </c>
      <c r="F126" s="39">
        <v>0</v>
      </c>
      <c r="G126" s="27">
        <v>61351.19</v>
      </c>
      <c r="H126" s="39">
        <v>0</v>
      </c>
      <c r="I126" s="39">
        <v>0</v>
      </c>
      <c r="J126" s="39">
        <v>0</v>
      </c>
      <c r="K126" s="40">
        <f t="shared" si="26"/>
        <v>61351.19</v>
      </c>
    </row>
    <row r="127" spans="1:11" ht="18.75" customHeight="1">
      <c r="A127" s="67" t="s">
        <v>125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27">
        <v>399860.86</v>
      </c>
      <c r="H127" s="39">
        <v>0</v>
      </c>
      <c r="I127" s="39">
        <v>0</v>
      </c>
      <c r="J127" s="39">
        <v>0</v>
      </c>
      <c r="K127" s="40">
        <f t="shared" si="26"/>
        <v>399860.86</v>
      </c>
    </row>
    <row r="128" spans="1:11" ht="18.75" customHeight="1">
      <c r="A128" s="67" t="s">
        <v>126</v>
      </c>
      <c r="B128" s="39">
        <v>0</v>
      </c>
      <c r="C128" s="39">
        <v>0</v>
      </c>
      <c r="D128" s="39">
        <v>0</v>
      </c>
      <c r="E128" s="39">
        <v>0</v>
      </c>
      <c r="F128" s="39">
        <v>0</v>
      </c>
      <c r="G128" s="27">
        <v>398419.25</v>
      </c>
      <c r="H128" s="39">
        <v>0</v>
      </c>
      <c r="I128" s="39">
        <v>0</v>
      </c>
      <c r="J128" s="39">
        <v>0</v>
      </c>
      <c r="K128" s="40">
        <f t="shared" si="26"/>
        <v>398419.25</v>
      </c>
    </row>
    <row r="129" spans="1:11" ht="18.75" customHeight="1">
      <c r="A129" s="67" t="s">
        <v>127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27">
        <v>1091075.27</v>
      </c>
      <c r="H129" s="39">
        <v>0</v>
      </c>
      <c r="I129" s="39">
        <v>0</v>
      </c>
      <c r="J129" s="39">
        <v>0</v>
      </c>
      <c r="K129" s="40">
        <f t="shared" si="26"/>
        <v>1091075.27</v>
      </c>
    </row>
    <row r="130" spans="1:11" ht="18.75" customHeight="1">
      <c r="A130" s="67" t="s">
        <v>128</v>
      </c>
      <c r="B130" s="39">
        <v>0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27">
        <v>497989.88</v>
      </c>
      <c r="I130" s="39">
        <v>0</v>
      </c>
      <c r="J130" s="39">
        <v>0</v>
      </c>
      <c r="K130" s="40">
        <f t="shared" si="26"/>
        <v>497989.88</v>
      </c>
    </row>
    <row r="131" spans="1:11" ht="18.75" customHeight="1">
      <c r="A131" s="67" t="s">
        <v>129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27">
        <v>940312.4</v>
      </c>
      <c r="I131" s="39">
        <v>0</v>
      </c>
      <c r="J131" s="39">
        <v>0</v>
      </c>
      <c r="K131" s="40">
        <f t="shared" si="26"/>
        <v>940312.4</v>
      </c>
    </row>
    <row r="132" spans="1:11" ht="18.75" customHeight="1">
      <c r="A132" s="67" t="s">
        <v>130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27">
        <v>479870.12</v>
      </c>
      <c r="J132" s="39">
        <v>0</v>
      </c>
      <c r="K132" s="40">
        <f t="shared" si="26"/>
        <v>479870.12</v>
      </c>
    </row>
    <row r="133" spans="1:11" ht="18.75" customHeight="1">
      <c r="A133" s="68" t="s">
        <v>131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2">
        <v>897527.06</v>
      </c>
      <c r="K133" s="43">
        <f t="shared" si="26"/>
        <v>897527.06</v>
      </c>
    </row>
    <row r="134" spans="1:11" ht="18.75" customHeight="1">
      <c r="A134" s="75" t="s">
        <v>137</v>
      </c>
      <c r="B134" s="49">
        <v>0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f>J106-J133</f>
        <v>0</v>
      </c>
      <c r="K134" s="50"/>
    </row>
    <row r="135" ht="18.75" customHeight="1">
      <c r="A135" s="75" t="s">
        <v>135</v>
      </c>
    </row>
    <row r="136" ht="18.75" customHeight="1">
      <c r="A136" s="75" t="s">
        <v>138</v>
      </c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2017-09-18T14:22:02Z</dcterms:modified>
  <cp:category/>
  <cp:version/>
  <cp:contentType/>
  <cp:contentStatus/>
</cp:coreProperties>
</file>