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<sst xmlns="http://schemas.openxmlformats.org/spreadsheetml/2006/main" count="138" uniqueCount="138">
  <si>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</si>
  <si>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</si>
  <si>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</si>
  <si>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</si>
  <si>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</si>
  <si>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</si>
  <si>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</si>
  <si>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</si>
  <si>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</si>
  <si>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</si>
  <si>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</si>
  <si>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</si>
  <si>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</si>
  <si>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</si>
  <si>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</si>
  <si>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</si>
  <si>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</si>
  <si>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</si>
  <si>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</si>
  <si>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</si>
  <si>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</si>
  <si>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</si>
  <si>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</si>
  <si>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</si>
  <si>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</si>
  <si>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</si>
  <si>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</si>
  <si>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</si>
  <si>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</si>
  <si>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</si>
  <si>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</si>
  <si>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</si>
  <si>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</si>
  <si>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</si>
  <si>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</si>
  <si>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</si>
  <si>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</si>
  <si>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</si>
  <si>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</si>
  <si>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</si>
  <si>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</si>
  <si>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</si>
  <si>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</si>
  <si>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</si>
  <si>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</si>
  <si>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</si>
  <si>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</si>
  <si>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</si>
  <si>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</si>
  <si>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</si>
  <si>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</si>
  <si>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</si>
  <si>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</si>
  <si>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</si>
  <si>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</si>
  <si>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</si>
  <si>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</si>
  <si>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</si>
  <si>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</si>
  <si>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</si>
  <si>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</si>
  <si>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</si>
  <si>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</si>
  <si>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</si>
  <si>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</si>
  <si>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</si>
  <si>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</si>
  <si>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</si>
  <si>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</si>
  <si>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</si>
  <si>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</si>
  <si>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</si>
  <si>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</si>
  <si>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</si>
  <si>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</si>
  <si>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</si>
  <si>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</si>
  <si>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</si>
  <si>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</si>
  <si>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</si>
  <si>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</si>
  <si>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</si>
  <si>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</si>
  <si>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</si>
  <si>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</si>
  <si>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</si>
  <si>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</si>
  <si>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</si>
  <si>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</si>
  <si>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</si>
  <si>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</si>
  <si>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</si>
  <si>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</si>
  <si>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</si>
  <si>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</si>
  <si>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</si>
  <si>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</si>
  <si>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</si>
  <si>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</si>
  <si>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</si>
  <si>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</si>
  <si>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</si>
  <si>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</si>
  <si>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</si>
  <si>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</si>
  <si>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</si>
  <si>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</si>
  <si>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</si>
  <si>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</si>
  <si>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</si>
  <si>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</si>
  <si>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</si>
  <si>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</si>
  <si>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</si>
  <si>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</si>
  <si>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</si>
  <si>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</si>
  <si>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</si>
  <si>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</si>
  <si>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</si>
  <si>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</si>
  <si>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</si>
  <si>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</si>
  <si>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</si>
  <si>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</si>
  <si>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</si>
  <si>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</si>
  <si>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</si>
  <si>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</si>
  <si>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</si>
  <si>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</si>
  <si>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</si>
  <si>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</si>
  <si>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</si>
  <si>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17/08/17 - VENCIMENTO 24/08/17</t>
  </si>
  <si>
    <t>6.2.31. Ajuste de Remuneração Previsto Contratualmente ¹</t>
  </si>
  <si>
    <t>Nota:</t>
  </si>
  <si>
    <t>(1) Ajuste de remuneração previsto contratualmente, período de 25/05 a 25/06/17, parcela 15/20.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</si>
</sst>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showGridLines="0" tabSelected="1" zoomScale="80" zoomScaleNormal="80" zoomScaleSheetLayoutView="70" zoomScalePageLayoutView="0" workbookViewId="0" topLeftCell="B90">
      <selection activeCell="P90" sqref="P90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573279</v>
      </c>
      <c r="C7" s="9">
        <f t="shared" si="0"/>
        <v>735844</v>
      </c>
      <c r="D7" s="9">
        <f t="shared" si="0"/>
        <v>736538</v>
      </c>
      <c r="E7" s="9">
        <f t="shared" si="0"/>
        <v>511054</v>
      </c>
      <c r="F7" s="9">
        <f t="shared" si="0"/>
        <v>696904</v>
      </c>
      <c r="G7" s="9">
        <f t="shared" si="0"/>
        <v>1181026</v>
      </c>
      <c r="H7" s="9">
        <f t="shared" si="0"/>
        <v>548502</v>
      </c>
      <c r="I7" s="9">
        <f t="shared" si="0"/>
        <v>113520</v>
      </c>
      <c r="J7" s="9">
        <f t="shared" si="0"/>
        <v>304993</v>
      </c>
      <c r="K7" s="9">
        <f t="shared" si="0"/>
        <v>5401660</v>
      </c>
      <c r="L7" s="52"/>
    </row>
    <row r="8" spans="1:11" ht="17.25" customHeight="1">
      <c r="A8" s="10" t="s">
        <v>97</v>
      </c>
      <c r="B8" s="11">
        <f>B9+B12+B16</f>
        <v>273242</v>
      </c>
      <c r="C8" s="11">
        <f aca="true" t="shared" si="1" ref="C8:J8">C9+C12+C16</f>
        <v>363264</v>
      </c>
      <c r="D8" s="11">
        <f t="shared" si="1"/>
        <v>338754</v>
      </c>
      <c r="E8" s="11">
        <f t="shared" si="1"/>
        <v>252703</v>
      </c>
      <c r="F8" s="11">
        <f t="shared" si="1"/>
        <v>330132</v>
      </c>
      <c r="G8" s="11">
        <f t="shared" si="1"/>
        <v>558735</v>
      </c>
      <c r="H8" s="11">
        <f t="shared" si="1"/>
        <v>286011</v>
      </c>
      <c r="I8" s="11">
        <f t="shared" si="1"/>
        <v>51333</v>
      </c>
      <c r="J8" s="11">
        <f t="shared" si="1"/>
        <v>138958</v>
      </c>
      <c r="K8" s="11">
        <f>SUM(B8:J8)</f>
        <v>2593132</v>
      </c>
    </row>
    <row r="9" spans="1:11" ht="17.25" customHeight="1">
      <c r="A9" s="15" t="s">
        <v>16</v>
      </c>
      <c r="B9" s="13">
        <f>+B10+B11</f>
        <v>29746</v>
      </c>
      <c r="C9" s="13">
        <f aca="true" t="shared" si="2" ref="C9:J9">+C10+C11</f>
        <v>42120</v>
      </c>
      <c r="D9" s="13">
        <f t="shared" si="2"/>
        <v>34569</v>
      </c>
      <c r="E9" s="13">
        <f t="shared" si="2"/>
        <v>28443</v>
      </c>
      <c r="F9" s="13">
        <f t="shared" si="2"/>
        <v>31218</v>
      </c>
      <c r="G9" s="13">
        <f t="shared" si="2"/>
        <v>42061</v>
      </c>
      <c r="H9" s="13">
        <f t="shared" si="2"/>
        <v>39533</v>
      </c>
      <c r="I9" s="13">
        <f t="shared" si="2"/>
        <v>6571</v>
      </c>
      <c r="J9" s="13">
        <f t="shared" si="2"/>
        <v>13446</v>
      </c>
      <c r="K9" s="11">
        <f>SUM(B9:J9)</f>
        <v>267707</v>
      </c>
    </row>
    <row r="10" spans="1:11" ht="17.25" customHeight="1">
      <c r="A10" s="29" t="s">
        <v>17</v>
      </c>
      <c r="B10" s="13">
        <v>29746</v>
      </c>
      <c r="C10" s="13">
        <v>42120</v>
      </c>
      <c r="D10" s="13">
        <v>34569</v>
      </c>
      <c r="E10" s="13">
        <v>28443</v>
      </c>
      <c r="F10" s="13">
        <v>31218</v>
      </c>
      <c r="G10" s="13">
        <v>42061</v>
      </c>
      <c r="H10" s="13">
        <v>39533</v>
      </c>
      <c r="I10" s="13">
        <v>6571</v>
      </c>
      <c r="J10" s="13">
        <v>13446</v>
      </c>
      <c r="K10" s="11">
        <f>SUM(B10:J10)</f>
        <v>267707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227595</v>
      </c>
      <c r="C12" s="17">
        <f t="shared" si="3"/>
        <v>299301</v>
      </c>
      <c r="D12" s="17">
        <f t="shared" si="3"/>
        <v>283939</v>
      </c>
      <c r="E12" s="17">
        <f t="shared" si="3"/>
        <v>210077</v>
      </c>
      <c r="F12" s="17">
        <f t="shared" si="3"/>
        <v>276538</v>
      </c>
      <c r="G12" s="17">
        <f t="shared" si="3"/>
        <v>477457</v>
      </c>
      <c r="H12" s="17">
        <f t="shared" si="3"/>
        <v>230799</v>
      </c>
      <c r="I12" s="17">
        <f t="shared" si="3"/>
        <v>41526</v>
      </c>
      <c r="J12" s="17">
        <f t="shared" si="3"/>
        <v>117120</v>
      </c>
      <c r="K12" s="11">
        <f aca="true" t="shared" si="4" ref="K12:K27">SUM(B12:J12)</f>
        <v>2164352</v>
      </c>
    </row>
    <row r="13" spans="1:13" ht="17.25" customHeight="1">
      <c r="A13" s="14" t="s">
        <v>19</v>
      </c>
      <c r="B13" s="13">
        <v>104596</v>
      </c>
      <c r="C13" s="13">
        <v>147031</v>
      </c>
      <c r="D13" s="13">
        <v>143939</v>
      </c>
      <c r="E13" s="13">
        <v>103160</v>
      </c>
      <c r="F13" s="13">
        <v>134092</v>
      </c>
      <c r="G13" s="13">
        <v>217018</v>
      </c>
      <c r="H13" s="13">
        <v>101321</v>
      </c>
      <c r="I13" s="13">
        <v>22325</v>
      </c>
      <c r="J13" s="13">
        <v>58473</v>
      </c>
      <c r="K13" s="11">
        <f t="shared" si="4"/>
        <v>1031955</v>
      </c>
      <c r="L13" s="52"/>
      <c r="M13" s="53"/>
    </row>
    <row r="14" spans="1:12" ht="17.25" customHeight="1">
      <c r="A14" s="14" t="s">
        <v>20</v>
      </c>
      <c r="B14" s="13">
        <v>113037</v>
      </c>
      <c r="C14" s="13">
        <v>136792</v>
      </c>
      <c r="D14" s="13">
        <v>130170</v>
      </c>
      <c r="E14" s="13">
        <v>97477</v>
      </c>
      <c r="F14" s="13">
        <v>132608</v>
      </c>
      <c r="G14" s="13">
        <v>244535</v>
      </c>
      <c r="H14" s="13">
        <v>111004</v>
      </c>
      <c r="I14" s="13">
        <v>16697</v>
      </c>
      <c r="J14" s="13">
        <v>55261</v>
      </c>
      <c r="K14" s="11">
        <f t="shared" si="4"/>
        <v>1037581</v>
      </c>
      <c r="L14" s="52"/>
    </row>
    <row r="15" spans="1:11" ht="17.25" customHeight="1">
      <c r="A15" s="14" t="s">
        <v>21</v>
      </c>
      <c r="B15" s="13">
        <v>9962</v>
      </c>
      <c r="C15" s="13">
        <v>15478</v>
      </c>
      <c r="D15" s="13">
        <v>9830</v>
      </c>
      <c r="E15" s="13">
        <v>9440</v>
      </c>
      <c r="F15" s="13">
        <v>9838</v>
      </c>
      <c r="G15" s="13">
        <v>15904</v>
      </c>
      <c r="H15" s="13">
        <v>18474</v>
      </c>
      <c r="I15" s="13">
        <v>2504</v>
      </c>
      <c r="J15" s="13">
        <v>3386</v>
      </c>
      <c r="K15" s="11">
        <f t="shared" si="4"/>
        <v>94816</v>
      </c>
    </row>
    <row r="16" spans="1:11" ht="17.25" customHeight="1">
      <c r="A16" s="15" t="s">
        <v>93</v>
      </c>
      <c r="B16" s="13">
        <f>B17+B18+B19</f>
        <v>15901</v>
      </c>
      <c r="C16" s="13">
        <f aca="true" t="shared" si="5" ref="C16:J16">C17+C18+C19</f>
        <v>21843</v>
      </c>
      <c r="D16" s="13">
        <f t="shared" si="5"/>
        <v>20246</v>
      </c>
      <c r="E16" s="13">
        <f t="shared" si="5"/>
        <v>14183</v>
      </c>
      <c r="F16" s="13">
        <f t="shared" si="5"/>
        <v>22376</v>
      </c>
      <c r="G16" s="13">
        <f t="shared" si="5"/>
        <v>39217</v>
      </c>
      <c r="H16" s="13">
        <f t="shared" si="5"/>
        <v>15679</v>
      </c>
      <c r="I16" s="13">
        <f t="shared" si="5"/>
        <v>3236</v>
      </c>
      <c r="J16" s="13">
        <f t="shared" si="5"/>
        <v>8392</v>
      </c>
      <c r="K16" s="11">
        <f t="shared" si="4"/>
        <v>161073</v>
      </c>
    </row>
    <row r="17" spans="1:11" ht="17.25" customHeight="1">
      <c r="A17" s="14" t="s">
        <v>94</v>
      </c>
      <c r="B17" s="13">
        <v>15704</v>
      </c>
      <c r="C17" s="13">
        <v>21628</v>
      </c>
      <c r="D17" s="13">
        <v>20084</v>
      </c>
      <c r="E17" s="13">
        <v>14031</v>
      </c>
      <c r="F17" s="13">
        <v>22185</v>
      </c>
      <c r="G17" s="13">
        <v>38818</v>
      </c>
      <c r="H17" s="13">
        <v>15524</v>
      </c>
      <c r="I17" s="13">
        <v>3208</v>
      </c>
      <c r="J17" s="13">
        <v>8310</v>
      </c>
      <c r="K17" s="11">
        <f t="shared" si="4"/>
        <v>159492</v>
      </c>
    </row>
    <row r="18" spans="1:11" ht="17.25" customHeight="1">
      <c r="A18" s="14" t="s">
        <v>95</v>
      </c>
      <c r="B18" s="13">
        <v>192</v>
      </c>
      <c r="C18" s="13">
        <v>195</v>
      </c>
      <c r="D18" s="13">
        <v>151</v>
      </c>
      <c r="E18" s="13">
        <v>143</v>
      </c>
      <c r="F18" s="13">
        <v>180</v>
      </c>
      <c r="G18" s="13">
        <v>379</v>
      </c>
      <c r="H18" s="13">
        <v>141</v>
      </c>
      <c r="I18" s="13">
        <v>27</v>
      </c>
      <c r="J18" s="13">
        <v>73</v>
      </c>
      <c r="K18" s="11">
        <f t="shared" si="4"/>
        <v>1481</v>
      </c>
    </row>
    <row r="19" spans="1:11" ht="17.25" customHeight="1">
      <c r="A19" s="14" t="s">
        <v>96</v>
      </c>
      <c r="B19" s="13">
        <v>5</v>
      </c>
      <c r="C19" s="13">
        <v>20</v>
      </c>
      <c r="D19" s="13">
        <v>11</v>
      </c>
      <c r="E19" s="13">
        <v>9</v>
      </c>
      <c r="F19" s="13">
        <v>11</v>
      </c>
      <c r="G19" s="13">
        <v>20</v>
      </c>
      <c r="H19" s="13">
        <v>14</v>
      </c>
      <c r="I19" s="13">
        <v>1</v>
      </c>
      <c r="J19" s="13">
        <v>9</v>
      </c>
      <c r="K19" s="11">
        <f t="shared" si="4"/>
        <v>100</v>
      </c>
    </row>
    <row r="20" spans="1:11" ht="17.25" customHeight="1">
      <c r="A20" s="16" t="s">
        <v>22</v>
      </c>
      <c r="B20" s="11">
        <f>+B21+B22+B23</f>
        <v>159112</v>
      </c>
      <c r="C20" s="11">
        <f aca="true" t="shared" si="6" ref="C20:J20">+C21+C22+C23</f>
        <v>180821</v>
      </c>
      <c r="D20" s="11">
        <f t="shared" si="6"/>
        <v>201458</v>
      </c>
      <c r="E20" s="11">
        <f t="shared" si="6"/>
        <v>128869</v>
      </c>
      <c r="F20" s="11">
        <f t="shared" si="6"/>
        <v>206233</v>
      </c>
      <c r="G20" s="11">
        <f t="shared" si="6"/>
        <v>394391</v>
      </c>
      <c r="H20" s="11">
        <f t="shared" si="6"/>
        <v>137380</v>
      </c>
      <c r="I20" s="11">
        <f t="shared" si="6"/>
        <v>30851</v>
      </c>
      <c r="J20" s="11">
        <f t="shared" si="6"/>
        <v>77696</v>
      </c>
      <c r="K20" s="11">
        <f t="shared" si="4"/>
        <v>1516811</v>
      </c>
    </row>
    <row r="21" spans="1:12" ht="17.25" customHeight="1">
      <c r="A21" s="12" t="s">
        <v>23</v>
      </c>
      <c r="B21" s="13">
        <v>79593</v>
      </c>
      <c r="C21" s="13">
        <v>100062</v>
      </c>
      <c r="D21" s="13">
        <v>113229</v>
      </c>
      <c r="E21" s="13">
        <v>70384</v>
      </c>
      <c r="F21" s="13">
        <v>111356</v>
      </c>
      <c r="G21" s="13">
        <v>195734</v>
      </c>
      <c r="H21" s="13">
        <v>72323</v>
      </c>
      <c r="I21" s="13">
        <v>18247</v>
      </c>
      <c r="J21" s="13">
        <v>42142</v>
      </c>
      <c r="K21" s="11">
        <f t="shared" si="4"/>
        <v>803070</v>
      </c>
      <c r="L21" s="52"/>
    </row>
    <row r="22" spans="1:12" ht="17.25" customHeight="1">
      <c r="A22" s="12" t="s">
        <v>24</v>
      </c>
      <c r="B22" s="13">
        <v>75299</v>
      </c>
      <c r="C22" s="13">
        <v>75596</v>
      </c>
      <c r="D22" s="13">
        <v>84226</v>
      </c>
      <c r="E22" s="13">
        <v>55465</v>
      </c>
      <c r="F22" s="13">
        <v>91009</v>
      </c>
      <c r="G22" s="13">
        <v>191351</v>
      </c>
      <c r="H22" s="13">
        <v>59591</v>
      </c>
      <c r="I22" s="13">
        <v>11733</v>
      </c>
      <c r="J22" s="13">
        <v>34090</v>
      </c>
      <c r="K22" s="11">
        <f t="shared" si="4"/>
        <v>678360</v>
      </c>
      <c r="L22" s="52"/>
    </row>
    <row r="23" spans="1:11" ht="17.25" customHeight="1">
      <c r="A23" s="12" t="s">
        <v>25</v>
      </c>
      <c r="B23" s="13">
        <v>4220</v>
      </c>
      <c r="C23" s="13">
        <v>5163</v>
      </c>
      <c r="D23" s="13">
        <v>4003</v>
      </c>
      <c r="E23" s="13">
        <v>3020</v>
      </c>
      <c r="F23" s="13">
        <v>3868</v>
      </c>
      <c r="G23" s="13">
        <v>7306</v>
      </c>
      <c r="H23" s="13">
        <v>5466</v>
      </c>
      <c r="I23" s="13">
        <v>871</v>
      </c>
      <c r="J23" s="13">
        <v>1464</v>
      </c>
      <c r="K23" s="11">
        <f t="shared" si="4"/>
        <v>35381</v>
      </c>
    </row>
    <row r="24" spans="1:11" ht="17.25" customHeight="1">
      <c r="A24" s="16" t="s">
        <v>26</v>
      </c>
      <c r="B24" s="13">
        <f>+B25+B26</f>
        <v>140925</v>
      </c>
      <c r="C24" s="13">
        <f aca="true" t="shared" si="7" ref="C24:J24">+C25+C26</f>
        <v>191759</v>
      </c>
      <c r="D24" s="13">
        <f t="shared" si="7"/>
        <v>196326</v>
      </c>
      <c r="E24" s="13">
        <f t="shared" si="7"/>
        <v>129482</v>
      </c>
      <c r="F24" s="13">
        <f t="shared" si="7"/>
        <v>160539</v>
      </c>
      <c r="G24" s="13">
        <f t="shared" si="7"/>
        <v>227900</v>
      </c>
      <c r="H24" s="13">
        <f t="shared" si="7"/>
        <v>117043</v>
      </c>
      <c r="I24" s="13">
        <f t="shared" si="7"/>
        <v>31336</v>
      </c>
      <c r="J24" s="13">
        <f t="shared" si="7"/>
        <v>88339</v>
      </c>
      <c r="K24" s="11">
        <f t="shared" si="4"/>
        <v>1283649</v>
      </c>
    </row>
    <row r="25" spans="1:12" ht="17.25" customHeight="1">
      <c r="A25" s="12" t="s">
        <v>115</v>
      </c>
      <c r="B25" s="13">
        <v>56014</v>
      </c>
      <c r="C25" s="13">
        <v>84629</v>
      </c>
      <c r="D25" s="13">
        <v>91109</v>
      </c>
      <c r="E25" s="13">
        <v>60406</v>
      </c>
      <c r="F25" s="13">
        <v>69693</v>
      </c>
      <c r="G25" s="13">
        <v>94692</v>
      </c>
      <c r="H25" s="13">
        <v>49870</v>
      </c>
      <c r="I25" s="13">
        <v>16314</v>
      </c>
      <c r="J25" s="13">
        <v>38533</v>
      </c>
      <c r="K25" s="11">
        <f t="shared" si="4"/>
        <v>561260</v>
      </c>
      <c r="L25" s="52"/>
    </row>
    <row r="26" spans="1:12" ht="17.25" customHeight="1">
      <c r="A26" s="12" t="s">
        <v>116</v>
      </c>
      <c r="B26" s="13">
        <v>84911</v>
      </c>
      <c r="C26" s="13">
        <v>107130</v>
      </c>
      <c r="D26" s="13">
        <v>105217</v>
      </c>
      <c r="E26" s="13">
        <v>69076</v>
      </c>
      <c r="F26" s="13">
        <v>90846</v>
      </c>
      <c r="G26" s="13">
        <v>133208</v>
      </c>
      <c r="H26" s="13">
        <v>67173</v>
      </c>
      <c r="I26" s="13">
        <v>15022</v>
      </c>
      <c r="J26" s="13">
        <v>49806</v>
      </c>
      <c r="K26" s="11">
        <f t="shared" si="4"/>
        <v>722389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8068</v>
      </c>
      <c r="I27" s="11">
        <v>0</v>
      </c>
      <c r="J27" s="11">
        <v>0</v>
      </c>
      <c r="K27" s="11">
        <f t="shared" si="4"/>
        <v>8068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2.8553</v>
      </c>
      <c r="C29" s="59">
        <f aca="true" t="shared" si="8" ref="C29:J29">SUM(C30:C33)</f>
        <v>3.1949968699999998</v>
      </c>
      <c r="D29" s="59">
        <f t="shared" si="8"/>
        <v>3.5975</v>
      </c>
      <c r="E29" s="59">
        <f t="shared" si="8"/>
        <v>3.05921955</v>
      </c>
      <c r="F29" s="59">
        <f t="shared" si="8"/>
        <v>3.0275</v>
      </c>
      <c r="G29" s="59">
        <f t="shared" si="8"/>
        <v>2.5547000000000004</v>
      </c>
      <c r="H29" s="59">
        <f t="shared" si="8"/>
        <v>2.9293</v>
      </c>
      <c r="I29" s="59">
        <f t="shared" si="8"/>
        <v>5.1998</v>
      </c>
      <c r="J29" s="59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8624.35</v>
      </c>
      <c r="I35" s="19">
        <v>0</v>
      </c>
      <c r="J35" s="19">
        <v>0</v>
      </c>
      <c r="K35" s="23">
        <f>SUM(B35:J35)</f>
        <v>8624.35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1660294.91</v>
      </c>
      <c r="C47" s="22">
        <f aca="true" t="shared" si="12" ref="C47:H47">+C48+C57</f>
        <v>2382248.31</v>
      </c>
      <c r="D47" s="22">
        <f t="shared" si="12"/>
        <v>2682234.0399999996</v>
      </c>
      <c r="E47" s="22">
        <f t="shared" si="12"/>
        <v>1589822.2699999998</v>
      </c>
      <c r="F47" s="22">
        <f t="shared" si="12"/>
        <v>2138848.31</v>
      </c>
      <c r="G47" s="22">
        <f t="shared" si="12"/>
        <v>3055209</v>
      </c>
      <c r="H47" s="22">
        <f t="shared" si="12"/>
        <v>1639644.77</v>
      </c>
      <c r="I47" s="22">
        <f>+I48+I57</f>
        <v>591347.02</v>
      </c>
      <c r="J47" s="22">
        <f>+J48+J57</f>
        <v>957726.8200000001</v>
      </c>
      <c r="K47" s="22">
        <f>SUM(B47:J47)</f>
        <v>16697375.45</v>
      </c>
    </row>
    <row r="48" spans="1:11" ht="17.25" customHeight="1">
      <c r="A48" s="16" t="s">
        <v>108</v>
      </c>
      <c r="B48" s="23">
        <f>SUM(B49:B56)</f>
        <v>1640975.21</v>
      </c>
      <c r="C48" s="23">
        <f aca="true" t="shared" si="13" ref="C48:J48">SUM(C49:C56)</f>
        <v>2356792.99</v>
      </c>
      <c r="D48" s="23">
        <f t="shared" si="13"/>
        <v>2656081.2199999997</v>
      </c>
      <c r="E48" s="23">
        <f t="shared" si="13"/>
        <v>1566871.7899999998</v>
      </c>
      <c r="F48" s="23">
        <f t="shared" si="13"/>
        <v>2115158.38</v>
      </c>
      <c r="G48" s="23">
        <f t="shared" si="13"/>
        <v>3024597.2</v>
      </c>
      <c r="H48" s="23">
        <f t="shared" si="13"/>
        <v>1619066.3</v>
      </c>
      <c r="I48" s="23">
        <f t="shared" si="13"/>
        <v>591347.02</v>
      </c>
      <c r="J48" s="23">
        <f t="shared" si="13"/>
        <v>943364.4400000001</v>
      </c>
      <c r="K48" s="23">
        <f aca="true" t="shared" si="14" ref="K48:K57">SUM(B48:J48)</f>
        <v>16514254.549999999</v>
      </c>
    </row>
    <row r="49" spans="1:11" ht="17.25" customHeight="1">
      <c r="A49" s="34" t="s">
        <v>43</v>
      </c>
      <c r="B49" s="23">
        <f aca="true" t="shared" si="15" ref="B49:H49">ROUND(B30*B7,2)</f>
        <v>1639635.27</v>
      </c>
      <c r="C49" s="23">
        <f t="shared" si="15"/>
        <v>2349402.72</v>
      </c>
      <c r="D49" s="23">
        <f t="shared" si="15"/>
        <v>2653378.15</v>
      </c>
      <c r="E49" s="23">
        <f t="shared" si="15"/>
        <v>1565767.25</v>
      </c>
      <c r="F49" s="23">
        <f t="shared" si="15"/>
        <v>2113152.31</v>
      </c>
      <c r="G49" s="23">
        <f t="shared" si="15"/>
        <v>3021773.12</v>
      </c>
      <c r="H49" s="23">
        <f t="shared" si="15"/>
        <v>1609250.02</v>
      </c>
      <c r="I49" s="23">
        <f>ROUND(I30*I7,2)</f>
        <v>590281.3</v>
      </c>
      <c r="J49" s="23">
        <f>ROUND(J30*J7,2)</f>
        <v>941147.4</v>
      </c>
      <c r="K49" s="23">
        <f t="shared" si="14"/>
        <v>16483787.540000001</v>
      </c>
    </row>
    <row r="50" spans="1:11" ht="17.25" customHeight="1">
      <c r="A50" s="34" t="s">
        <v>44</v>
      </c>
      <c r="B50" s="19">
        <v>0</v>
      </c>
      <c r="C50" s="23">
        <f>ROUND(C31*C7,2)</f>
        <v>5222.19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5222.19</v>
      </c>
    </row>
    <row r="51" spans="1:11" ht="17.25" customHeight="1">
      <c r="A51" s="66" t="s">
        <v>104</v>
      </c>
      <c r="B51" s="67">
        <f aca="true" t="shared" si="16" ref="B51:H51">ROUND(B32*B7,2)</f>
        <v>-2751.74</v>
      </c>
      <c r="C51" s="67">
        <f t="shared" si="16"/>
        <v>-3605.64</v>
      </c>
      <c r="D51" s="67">
        <f t="shared" si="16"/>
        <v>-3682.69</v>
      </c>
      <c r="E51" s="67">
        <f t="shared" si="16"/>
        <v>-2340.86</v>
      </c>
      <c r="F51" s="67">
        <f t="shared" si="16"/>
        <v>-3275.45</v>
      </c>
      <c r="G51" s="67">
        <f t="shared" si="16"/>
        <v>-4606</v>
      </c>
      <c r="H51" s="67">
        <f t="shared" si="16"/>
        <v>-2523.11</v>
      </c>
      <c r="I51" s="19">
        <v>0</v>
      </c>
      <c r="J51" s="19">
        <v>0</v>
      </c>
      <c r="K51" s="67">
        <f>SUM(B51:J51)</f>
        <v>-22785.49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8624.35</v>
      </c>
      <c r="I53" s="31">
        <f>+I35</f>
        <v>0</v>
      </c>
      <c r="J53" s="31">
        <f>+J35</f>
        <v>0</v>
      </c>
      <c r="K53" s="23">
        <f t="shared" si="14"/>
        <v>8624.35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19319.7</v>
      </c>
      <c r="C57" s="36">
        <v>25455.32</v>
      </c>
      <c r="D57" s="36">
        <v>26152.82</v>
      </c>
      <c r="E57" s="36">
        <v>22950.48</v>
      </c>
      <c r="F57" s="36">
        <v>23689.93</v>
      </c>
      <c r="G57" s="36">
        <v>30611.8</v>
      </c>
      <c r="H57" s="36">
        <v>20578.47</v>
      </c>
      <c r="I57" s="19">
        <v>0</v>
      </c>
      <c r="J57" s="36">
        <v>14362.38</v>
      </c>
      <c r="K57" s="36">
        <f t="shared" si="14"/>
        <v>183120.9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-170707.94</v>
      </c>
      <c r="C61" s="35">
        <f t="shared" si="17"/>
        <v>-195565</v>
      </c>
      <c r="D61" s="35">
        <f t="shared" si="17"/>
        <v>-183013.45</v>
      </c>
      <c r="E61" s="35">
        <f t="shared" si="17"/>
        <v>-225758.19</v>
      </c>
      <c r="F61" s="35">
        <f t="shared" si="17"/>
        <v>-196418.18</v>
      </c>
      <c r="G61" s="35">
        <f t="shared" si="17"/>
        <v>-254402.39</v>
      </c>
      <c r="H61" s="35">
        <f t="shared" si="17"/>
        <v>-170470.15</v>
      </c>
      <c r="I61" s="35">
        <f t="shared" si="17"/>
        <v>-94577.06999999999</v>
      </c>
      <c r="J61" s="35">
        <f t="shared" si="17"/>
        <v>-64948.36</v>
      </c>
      <c r="K61" s="35">
        <f>SUM(B61:J61)</f>
        <v>-1555860.73</v>
      </c>
    </row>
    <row r="62" spans="1:11" ht="18.75" customHeight="1">
      <c r="A62" s="16" t="s">
        <v>74</v>
      </c>
      <c r="B62" s="35">
        <f aca="true" t="shared" si="18" ref="B62:J62">B63+B64+B65+B66+B67+B68</f>
        <v>-149836.91</v>
      </c>
      <c r="C62" s="35">
        <f t="shared" si="18"/>
        <v>-165244.06</v>
      </c>
      <c r="D62" s="35">
        <f t="shared" si="18"/>
        <v>-150928.7</v>
      </c>
      <c r="E62" s="35">
        <f t="shared" si="18"/>
        <v>-205793.57</v>
      </c>
      <c r="F62" s="35">
        <f t="shared" si="18"/>
        <v>-168593.09999999998</v>
      </c>
      <c r="G62" s="35">
        <f t="shared" si="18"/>
        <v>-213763.37</v>
      </c>
      <c r="H62" s="35">
        <f t="shared" si="18"/>
        <v>-150225.4</v>
      </c>
      <c r="I62" s="35">
        <f t="shared" si="18"/>
        <v>-24969.8</v>
      </c>
      <c r="J62" s="35">
        <f t="shared" si="18"/>
        <v>-51094.8</v>
      </c>
      <c r="K62" s="35">
        <f aca="true" t="shared" si="19" ref="K62:K91">SUM(B62:J62)</f>
        <v>-1280449.71</v>
      </c>
    </row>
    <row r="63" spans="1:11" ht="18.75" customHeight="1">
      <c r="A63" s="12" t="s">
        <v>75</v>
      </c>
      <c r="B63" s="35">
        <f>-ROUND(B9*$D$3,2)</f>
        <v>-113034.8</v>
      </c>
      <c r="C63" s="35">
        <f aca="true" t="shared" si="20" ref="C63:J63">-ROUND(C9*$D$3,2)</f>
        <v>-160056</v>
      </c>
      <c r="D63" s="35">
        <f t="shared" si="20"/>
        <v>-131362.2</v>
      </c>
      <c r="E63" s="35">
        <f t="shared" si="20"/>
        <v>-108083.4</v>
      </c>
      <c r="F63" s="35">
        <f t="shared" si="20"/>
        <v>-118628.4</v>
      </c>
      <c r="G63" s="35">
        <f t="shared" si="20"/>
        <v>-159831.8</v>
      </c>
      <c r="H63" s="35">
        <f t="shared" si="20"/>
        <v>-150225.4</v>
      </c>
      <c r="I63" s="35">
        <f t="shared" si="20"/>
        <v>-24969.8</v>
      </c>
      <c r="J63" s="35">
        <f t="shared" si="20"/>
        <v>-51094.8</v>
      </c>
      <c r="K63" s="35">
        <f t="shared" si="19"/>
        <v>-1017286.6000000002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-680.2</v>
      </c>
      <c r="C65" s="35">
        <v>-418</v>
      </c>
      <c r="D65" s="35">
        <v>-250.8</v>
      </c>
      <c r="E65" s="35">
        <v>-543.4</v>
      </c>
      <c r="F65" s="35">
        <v>-338.2</v>
      </c>
      <c r="G65" s="35">
        <v>-243.2</v>
      </c>
      <c r="H65" s="19">
        <v>0</v>
      </c>
      <c r="I65" s="19">
        <v>0</v>
      </c>
      <c r="J65" s="19">
        <v>0</v>
      </c>
      <c r="K65" s="35">
        <f t="shared" si="19"/>
        <v>-2473.7999999999997</v>
      </c>
    </row>
    <row r="66" spans="1:11" ht="18.75" customHeight="1">
      <c r="A66" s="12" t="s">
        <v>105</v>
      </c>
      <c r="B66" s="35">
        <v>-4495.4</v>
      </c>
      <c r="C66" s="35">
        <v>-1596</v>
      </c>
      <c r="D66" s="35">
        <v>-1622.6</v>
      </c>
      <c r="E66" s="35">
        <v>-2717</v>
      </c>
      <c r="F66" s="35">
        <v>-2101.4</v>
      </c>
      <c r="G66" s="35">
        <v>-1223.6</v>
      </c>
      <c r="H66" s="19">
        <v>0</v>
      </c>
      <c r="I66" s="19">
        <v>0</v>
      </c>
      <c r="J66" s="19">
        <v>0</v>
      </c>
      <c r="K66" s="35">
        <f t="shared" si="19"/>
        <v>-13756</v>
      </c>
    </row>
    <row r="67" spans="1:11" ht="18.75" customHeight="1">
      <c r="A67" s="12" t="s">
        <v>52</v>
      </c>
      <c r="B67" s="35">
        <v>-31626.51</v>
      </c>
      <c r="C67" s="35">
        <v>-3174.06</v>
      </c>
      <c r="D67" s="35">
        <v>-17693.1</v>
      </c>
      <c r="E67" s="35">
        <v>-94449.77</v>
      </c>
      <c r="F67" s="35">
        <v>-47525.1</v>
      </c>
      <c r="G67" s="35">
        <v>-52464.77</v>
      </c>
      <c r="H67" s="19">
        <v>0</v>
      </c>
      <c r="I67" s="19">
        <v>0</v>
      </c>
      <c r="J67" s="19">
        <v>0</v>
      </c>
      <c r="K67" s="35">
        <f t="shared" si="19"/>
        <v>-246933.31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>SUM(B70:B102)</f>
        <v>-20871.03</v>
      </c>
      <c r="C69" s="67">
        <f>SUM(C70:C102)</f>
        <v>-30320.94</v>
      </c>
      <c r="D69" s="67">
        <f>SUM(D70:D102)</f>
        <v>-32084.75</v>
      </c>
      <c r="E69" s="67">
        <f aca="true" t="shared" si="21" ref="E69:J69">SUM(E70:E102)</f>
        <v>-19964.62</v>
      </c>
      <c r="F69" s="67">
        <f t="shared" si="21"/>
        <v>-27825.08</v>
      </c>
      <c r="G69" s="67">
        <f t="shared" si="21"/>
        <v>-40639.020000000004</v>
      </c>
      <c r="H69" s="67">
        <f t="shared" si="21"/>
        <v>-20244.75</v>
      </c>
      <c r="I69" s="67">
        <f t="shared" si="21"/>
        <v>-69607.26999999999</v>
      </c>
      <c r="J69" s="67">
        <f t="shared" si="21"/>
        <v>-13853.56</v>
      </c>
      <c r="K69" s="67">
        <f t="shared" si="19"/>
        <v>-275411.02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-73.48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7">
        <f t="shared" si="19"/>
        <v>-86.28000000000002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-2392.81</v>
      </c>
      <c r="J72" s="19">
        <v>0</v>
      </c>
      <c r="K72" s="67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-13249.13</v>
      </c>
      <c r="C74" s="35">
        <v>-19233.48</v>
      </c>
      <c r="D74" s="35">
        <v>-18182.17</v>
      </c>
      <c r="E74" s="35">
        <v>-12750.43</v>
      </c>
      <c r="F74" s="35">
        <v>-17521.74</v>
      </c>
      <c r="G74" s="35">
        <v>-26700.43</v>
      </c>
      <c r="H74" s="35">
        <v>-13073.91</v>
      </c>
      <c r="I74" s="35">
        <v>-4596.09</v>
      </c>
      <c r="J74" s="35">
        <v>-9475.22</v>
      </c>
      <c r="K74" s="67">
        <f t="shared" si="19"/>
        <v>-134782.6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64" t="s">
        <v>135</v>
      </c>
      <c r="B100" s="35">
        <v>-7621.9</v>
      </c>
      <c r="C100" s="35">
        <v>-11013.98</v>
      </c>
      <c r="D100" s="35">
        <v>-12828.43</v>
      </c>
      <c r="E100" s="35">
        <v>-7214.19</v>
      </c>
      <c r="F100" s="35">
        <v>-9922.69</v>
      </c>
      <c r="G100" s="35">
        <v>-13932.19</v>
      </c>
      <c r="H100" s="35">
        <v>-7170.84</v>
      </c>
      <c r="I100" s="35">
        <v>-2618.37</v>
      </c>
      <c r="J100" s="35">
        <v>-4378.34</v>
      </c>
      <c r="K100" s="48">
        <f>SUM(B100:J100)</f>
        <v>-76700.93</v>
      </c>
      <c r="L100" s="55"/>
    </row>
    <row r="101" spans="1:12" ht="18.75" customHeight="1">
      <c r="A101" s="64"/>
      <c r="B101" s="19"/>
      <c r="C101" s="19"/>
      <c r="D101" s="19"/>
      <c r="E101" s="19"/>
      <c r="F101" s="19"/>
      <c r="G101" s="19"/>
      <c r="H101" s="19"/>
      <c r="I101" s="19"/>
      <c r="J101" s="19"/>
      <c r="K101" s="31"/>
      <c r="L101" s="55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5"/>
    </row>
    <row r="103" spans="1:12" ht="18.75" customHeight="1">
      <c r="A103" s="16" t="s">
        <v>133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5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6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4"/>
    </row>
    <row r="106" spans="1:12" ht="18.75" customHeight="1">
      <c r="A106" s="16" t="s">
        <v>83</v>
      </c>
      <c r="B106" s="24">
        <f aca="true" t="shared" si="22" ref="B106:H106">+B107+B108</f>
        <v>1489586.97</v>
      </c>
      <c r="C106" s="24">
        <f t="shared" si="22"/>
        <v>2186683.31</v>
      </c>
      <c r="D106" s="24">
        <f t="shared" si="22"/>
        <v>2499220.5899999994</v>
      </c>
      <c r="E106" s="24">
        <f t="shared" si="22"/>
        <v>1364064.0799999996</v>
      </c>
      <c r="F106" s="24">
        <f t="shared" si="22"/>
        <v>1942430.1299999997</v>
      </c>
      <c r="G106" s="24">
        <f t="shared" si="22"/>
        <v>2800806.61</v>
      </c>
      <c r="H106" s="24">
        <f t="shared" si="22"/>
        <v>1469174.62</v>
      </c>
      <c r="I106" s="24">
        <f>+I107+I108</f>
        <v>496769.94999999995</v>
      </c>
      <c r="J106" s="24">
        <f>+J107+J108</f>
        <v>892778.46</v>
      </c>
      <c r="K106" s="48">
        <f>SUM(B106:J106)</f>
        <v>15141514.719999999</v>
      </c>
      <c r="L106" s="54"/>
    </row>
    <row r="107" spans="1:12" ht="18" customHeight="1">
      <c r="A107" s="16" t="s">
        <v>82</v>
      </c>
      <c r="B107" s="24">
        <f aca="true" t="shared" si="23" ref="B107:J107">+B48+B62+B69+B103</f>
        <v>1470267.27</v>
      </c>
      <c r="C107" s="24">
        <f t="shared" si="23"/>
        <v>2161227.99</v>
      </c>
      <c r="D107" s="24">
        <f t="shared" si="23"/>
        <v>2473067.7699999996</v>
      </c>
      <c r="E107" s="24">
        <f t="shared" si="23"/>
        <v>1341113.5999999996</v>
      </c>
      <c r="F107" s="24">
        <f t="shared" si="23"/>
        <v>1918740.1999999997</v>
      </c>
      <c r="G107" s="24">
        <f t="shared" si="23"/>
        <v>2770194.81</v>
      </c>
      <c r="H107" s="24">
        <f t="shared" si="23"/>
        <v>1448596.1500000001</v>
      </c>
      <c r="I107" s="24">
        <f t="shared" si="23"/>
        <v>496769.94999999995</v>
      </c>
      <c r="J107" s="24">
        <f t="shared" si="23"/>
        <v>878416.08</v>
      </c>
      <c r="K107" s="48">
        <f>SUM(B107:J107)</f>
        <v>14958393.819999998</v>
      </c>
      <c r="L107" s="54"/>
    </row>
    <row r="108" spans="1:11" ht="18.75" customHeight="1">
      <c r="A108" s="16" t="s">
        <v>99</v>
      </c>
      <c r="B108" s="24">
        <f aca="true" t="shared" si="24" ref="B108:J108">IF(+B57+B104+B109&lt;0,0,(B57+B104+B109))</f>
        <v>19319.7</v>
      </c>
      <c r="C108" s="24">
        <f t="shared" si="24"/>
        <v>25455.32</v>
      </c>
      <c r="D108" s="24">
        <f t="shared" si="24"/>
        <v>26152.82</v>
      </c>
      <c r="E108" s="24">
        <f t="shared" si="24"/>
        <v>22950.48</v>
      </c>
      <c r="F108" s="24">
        <f t="shared" si="24"/>
        <v>23689.93</v>
      </c>
      <c r="G108" s="24">
        <f t="shared" si="24"/>
        <v>30611.8</v>
      </c>
      <c r="H108" s="24">
        <f t="shared" si="24"/>
        <v>20578.47</v>
      </c>
      <c r="I108" s="19">
        <f t="shared" si="24"/>
        <v>0</v>
      </c>
      <c r="J108" s="24">
        <f t="shared" si="24"/>
        <v>14362.38</v>
      </c>
      <c r="K108" s="48">
        <f>SUM(B108:J108)</f>
        <v>183120.9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7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8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5">
        <v>0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41">
        <f>SUM(K115:K133)</f>
        <v>15141514.709999997</v>
      </c>
      <c r="L114" s="54"/>
    </row>
    <row r="115" spans="1:11" ht="18.75" customHeight="1">
      <c r="A115" s="26" t="s">
        <v>70</v>
      </c>
      <c r="B115" s="27">
        <v>192495.01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>SUM(B115:J115)</f>
        <v>192495.01</v>
      </c>
    </row>
    <row r="116" spans="1:11" ht="18.75" customHeight="1">
      <c r="A116" s="26" t="s">
        <v>71</v>
      </c>
      <c r="B116" s="27">
        <v>1297091.96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aca="true" t="shared" si="25" ref="K116:K133">SUM(B116:J116)</f>
        <v>1297091.96</v>
      </c>
    </row>
    <row r="117" spans="1:11" ht="18.75" customHeight="1">
      <c r="A117" s="26" t="s">
        <v>72</v>
      </c>
      <c r="B117" s="40">
        <v>0</v>
      </c>
      <c r="C117" s="27">
        <f>+C106</f>
        <v>2186683.31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2186683.31</v>
      </c>
    </row>
    <row r="118" spans="1:11" ht="18.75" customHeight="1">
      <c r="A118" s="26" t="s">
        <v>73</v>
      </c>
      <c r="B118" s="40">
        <v>0</v>
      </c>
      <c r="C118" s="40">
        <v>0</v>
      </c>
      <c r="D118" s="27">
        <f>+D106</f>
        <v>2499220.5899999994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2499220.5899999994</v>
      </c>
    </row>
    <row r="119" spans="1:11" ht="18.75" customHeight="1">
      <c r="A119" s="26" t="s">
        <v>118</v>
      </c>
      <c r="B119" s="40">
        <v>0</v>
      </c>
      <c r="C119" s="40">
        <v>0</v>
      </c>
      <c r="D119" s="40">
        <v>0</v>
      </c>
      <c r="E119" s="27">
        <v>1227657.67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1227657.67</v>
      </c>
    </row>
    <row r="120" spans="1:11" ht="18.75" customHeight="1">
      <c r="A120" s="26" t="s">
        <v>119</v>
      </c>
      <c r="B120" s="40">
        <v>0</v>
      </c>
      <c r="C120" s="40">
        <v>0</v>
      </c>
      <c r="D120" s="40">
        <v>0</v>
      </c>
      <c r="E120" s="27">
        <v>136406.41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136406.41</v>
      </c>
    </row>
    <row r="121" spans="1:11" ht="18.75" customHeight="1">
      <c r="A121" s="68" t="s">
        <v>120</v>
      </c>
      <c r="B121" s="40">
        <v>0</v>
      </c>
      <c r="C121" s="40">
        <v>0</v>
      </c>
      <c r="D121" s="40">
        <v>0</v>
      </c>
      <c r="E121" s="40">
        <v>0</v>
      </c>
      <c r="F121" s="27">
        <v>371963.44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371963.44</v>
      </c>
    </row>
    <row r="122" spans="1:11" ht="18.75" customHeight="1">
      <c r="A122" s="68" t="s">
        <v>121</v>
      </c>
      <c r="B122" s="40">
        <v>0</v>
      </c>
      <c r="C122" s="40">
        <v>0</v>
      </c>
      <c r="D122" s="40">
        <v>0</v>
      </c>
      <c r="E122" s="40">
        <v>0</v>
      </c>
      <c r="F122" s="27">
        <v>690112.33</v>
      </c>
      <c r="G122" s="40">
        <v>0</v>
      </c>
      <c r="H122" s="40">
        <v>0</v>
      </c>
      <c r="I122" s="40">
        <v>0</v>
      </c>
      <c r="J122" s="40">
        <v>0</v>
      </c>
      <c r="K122" s="41">
        <f t="shared" si="25"/>
        <v>690112.33</v>
      </c>
    </row>
    <row r="123" spans="1:11" ht="18.75" customHeight="1">
      <c r="A123" s="68" t="s">
        <v>122</v>
      </c>
      <c r="B123" s="40">
        <v>0</v>
      </c>
      <c r="C123" s="40">
        <v>0</v>
      </c>
      <c r="D123" s="40">
        <v>0</v>
      </c>
      <c r="E123" s="40">
        <v>0</v>
      </c>
      <c r="F123" s="27">
        <v>97700.22</v>
      </c>
      <c r="G123" s="40">
        <v>0</v>
      </c>
      <c r="H123" s="40">
        <v>0</v>
      </c>
      <c r="I123" s="40">
        <v>0</v>
      </c>
      <c r="J123" s="40">
        <v>0</v>
      </c>
      <c r="K123" s="41">
        <f t="shared" si="25"/>
        <v>97700.22</v>
      </c>
    </row>
    <row r="124" spans="1:11" ht="18.75" customHeight="1">
      <c r="A124" s="68" t="s">
        <v>123</v>
      </c>
      <c r="B124" s="70">
        <v>0</v>
      </c>
      <c r="C124" s="70">
        <v>0</v>
      </c>
      <c r="D124" s="70">
        <v>0</v>
      </c>
      <c r="E124" s="70">
        <v>0</v>
      </c>
      <c r="F124" s="71">
        <v>782654.12</v>
      </c>
      <c r="G124" s="70">
        <v>0</v>
      </c>
      <c r="H124" s="70">
        <v>0</v>
      </c>
      <c r="I124" s="70">
        <v>0</v>
      </c>
      <c r="J124" s="70">
        <v>0</v>
      </c>
      <c r="K124" s="71">
        <f t="shared" si="25"/>
        <v>782654.12</v>
      </c>
    </row>
    <row r="125" spans="1:11" ht="18.75" customHeight="1">
      <c r="A125" s="68" t="s">
        <v>124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817256.1</v>
      </c>
      <c r="H125" s="40">
        <v>0</v>
      </c>
      <c r="I125" s="40">
        <v>0</v>
      </c>
      <c r="J125" s="40">
        <v>0</v>
      </c>
      <c r="K125" s="41">
        <f t="shared" si="25"/>
        <v>817256.1</v>
      </c>
    </row>
    <row r="126" spans="1:11" ht="18.75" customHeight="1">
      <c r="A126" s="68" t="s">
        <v>125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65240.61</v>
      </c>
      <c r="H126" s="40">
        <v>0</v>
      </c>
      <c r="I126" s="40">
        <v>0</v>
      </c>
      <c r="J126" s="40">
        <v>0</v>
      </c>
      <c r="K126" s="41">
        <f t="shared" si="25"/>
        <v>65240.61</v>
      </c>
    </row>
    <row r="127" spans="1:11" ht="18.75" customHeight="1">
      <c r="A127" s="68" t="s">
        <v>126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410342.9</v>
      </c>
      <c r="H127" s="40">
        <v>0</v>
      </c>
      <c r="I127" s="40">
        <v>0</v>
      </c>
      <c r="J127" s="40">
        <v>0</v>
      </c>
      <c r="K127" s="41">
        <f t="shared" si="25"/>
        <v>410342.9</v>
      </c>
    </row>
    <row r="128" spans="1:11" ht="18.75" customHeight="1">
      <c r="A128" s="68" t="s">
        <v>127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27">
        <v>412075.41</v>
      </c>
      <c r="H128" s="40">
        <v>0</v>
      </c>
      <c r="I128" s="40">
        <v>0</v>
      </c>
      <c r="J128" s="40">
        <v>0</v>
      </c>
      <c r="K128" s="41">
        <f t="shared" si="25"/>
        <v>412075.41</v>
      </c>
    </row>
    <row r="129" spans="1:11" ht="18.75" customHeight="1">
      <c r="A129" s="68" t="s">
        <v>128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27">
        <v>1095891.6</v>
      </c>
      <c r="H129" s="40">
        <v>0</v>
      </c>
      <c r="I129" s="40">
        <v>0</v>
      </c>
      <c r="J129" s="40">
        <v>0</v>
      </c>
      <c r="K129" s="41">
        <f t="shared" si="25"/>
        <v>1095891.6</v>
      </c>
    </row>
    <row r="130" spans="1:11" ht="18.75" customHeight="1">
      <c r="A130" s="68" t="s">
        <v>129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27">
        <v>522754.59</v>
      </c>
      <c r="I130" s="40">
        <v>0</v>
      </c>
      <c r="J130" s="40">
        <v>0</v>
      </c>
      <c r="K130" s="41">
        <f t="shared" si="25"/>
        <v>522754.59</v>
      </c>
    </row>
    <row r="131" spans="1:11" ht="18.75" customHeight="1">
      <c r="A131" s="68" t="s">
        <v>130</v>
      </c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27">
        <v>946420.03</v>
      </c>
      <c r="I131" s="40">
        <v>0</v>
      </c>
      <c r="J131" s="40">
        <v>0</v>
      </c>
      <c r="K131" s="41">
        <f t="shared" si="25"/>
        <v>946420.03</v>
      </c>
    </row>
    <row r="132" spans="1:11" ht="18.75" customHeight="1">
      <c r="A132" s="68" t="s">
        <v>131</v>
      </c>
      <c r="B132" s="40">
        <v>0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27">
        <v>496769.95</v>
      </c>
      <c r="J132" s="40">
        <v>0</v>
      </c>
      <c r="K132" s="41">
        <f t="shared" si="25"/>
        <v>496769.95</v>
      </c>
    </row>
    <row r="133" spans="1:11" ht="18.75" customHeight="1">
      <c r="A133" s="69" t="s">
        <v>132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3">
        <v>892778.46</v>
      </c>
      <c r="K133" s="44">
        <f t="shared" si="25"/>
        <v>892778.46</v>
      </c>
    </row>
    <row r="134" spans="1:11" ht="18.75" customHeight="1">
      <c r="A134" s="76" t="s">
        <v>136</v>
      </c>
      <c r="B134" s="50">
        <v>0</v>
      </c>
      <c r="C134" s="50">
        <v>0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f>J106-J133</f>
        <v>0</v>
      </c>
      <c r="K134" s="51"/>
    </row>
    <row r="135" ht="18.75" customHeight="1">
      <c r="A135" s="76" t="s">
        <v>137</v>
      </c>
    </row>
    <row r="136" ht="18.75" customHeight="1">
      <c r="A136" s="39"/>
    </row>
    <row r="137" ht="15.75">
      <c r="A13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2017-08-23T18:26:46Z</dcterms:modified>
  <cp:category/>
  <cp:version/>
  <cp:contentType/>
  <cp:contentStatus/>
</cp:coreProperties>
</file>