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<sst xmlns="http://schemas.openxmlformats.org/spreadsheetml/2006/main" count="138" uniqueCount="138">
  <si>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</si>
  <si>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</si>
  <si>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</si>
  <si>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</si>
  <si>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</si>
  <si>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</si>
  <si>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</si>
  <si>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</si>
  <si>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</si>
  <si>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</si>
  <si>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</si>
  <si>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</si>
  <si>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</si>
  <si>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</si>
  <si>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</si>
  <si>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</si>
  <si>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</si>
  <si>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</si>
  <si>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</si>
  <si>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</si>
  <si>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</si>
  <si>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</si>
  <si>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</si>
  <si>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</si>
  <si>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</si>
  <si>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</si>
  <si>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</si>
  <si>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</si>
  <si>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</si>
  <si>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</si>
  <si>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</si>
  <si>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</si>
  <si>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</si>
  <si>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</si>
  <si>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</si>
  <si>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</si>
  <si>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</si>
  <si>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</si>
  <si>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</si>
  <si>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</si>
  <si>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</si>
  <si>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</si>
  <si>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</si>
  <si>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</si>
  <si>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</si>
  <si>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</si>
  <si>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</si>
  <si>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</si>
  <si>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</si>
  <si>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</si>
  <si>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</si>
  <si>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</si>
  <si>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</si>
  <si>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</si>
  <si>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</si>
  <si>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</si>
  <si>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</si>
  <si>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</si>
  <si>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</si>
  <si>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</si>
  <si>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</si>
  <si>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</si>
  <si>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</si>
  <si>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</si>
  <si>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</si>
  <si>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</si>
  <si>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</si>
  <si>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</si>
  <si>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</si>
  <si>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</si>
  <si>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</si>
  <si>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</si>
  <si>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</si>
  <si>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</si>
  <si>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</si>
  <si>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</si>
  <si>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</si>
  <si>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</si>
  <si>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</si>
  <si>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</si>
  <si>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</si>
  <si>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</si>
  <si>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</si>
  <si>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</si>
  <si>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</si>
  <si>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</si>
  <si>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</si>
  <si>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</si>
  <si>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</si>
  <si>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</si>
  <si>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</si>
  <si>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</si>
  <si>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</si>
  <si>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</si>
  <si>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</si>
  <si>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</si>
  <si>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</si>
  <si>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</si>
  <si>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</si>
  <si>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</si>
  <si>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</si>
  <si>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</si>
  <si>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</si>
  <si>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</si>
  <si>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</si>
  <si>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</si>
  <si>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</si>
  <si>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</si>
  <si>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</si>
  <si>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</si>
  <si>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</si>
  <si>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</si>
  <si>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</si>
  <si>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</si>
  <si>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</si>
  <si>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</si>
  <si>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</si>
  <si>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</si>
  <si>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</si>
  <si>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</si>
  <si>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</si>
  <si>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</si>
  <si>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</si>
  <si>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</si>
  <si>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</si>
  <si>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</si>
  <si>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</si>
  <si>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</si>
  <si>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</si>
  <si>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</si>
  <si>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</si>
  <si>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</si>
  <si>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</si>
  <si>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</si>
  <si>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15/08/17 - VENCIMENTO 22/08/17</t>
  </si>
  <si>
    <t>6.2.31. Ajuste de Remuneração Previsto Contratualmente ¹</t>
  </si>
  <si>
    <t>Nota:</t>
  </si>
  <si>
    <t>(1) Ajuste de remuneração previsto contratualmente, período de 25/05 a 25/06/17, parcela 13/20.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</si>
</sst>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B7" sqref="B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582835</v>
      </c>
      <c r="C7" s="9">
        <f t="shared" si="0"/>
        <v>756923</v>
      </c>
      <c r="D7" s="9">
        <f t="shared" si="0"/>
        <v>767257</v>
      </c>
      <c r="E7" s="9">
        <f t="shared" si="0"/>
        <v>526689</v>
      </c>
      <c r="F7" s="9">
        <f t="shared" si="0"/>
        <v>708546</v>
      </c>
      <c r="G7" s="9">
        <f t="shared" si="0"/>
        <v>1201636</v>
      </c>
      <c r="H7" s="9">
        <f t="shared" si="0"/>
        <v>557043</v>
      </c>
      <c r="I7" s="9">
        <f t="shared" si="0"/>
        <v>120301</v>
      </c>
      <c r="J7" s="9">
        <f t="shared" si="0"/>
        <v>316936</v>
      </c>
      <c r="K7" s="9">
        <f t="shared" si="0"/>
        <v>5538166</v>
      </c>
      <c r="L7" s="52"/>
    </row>
    <row r="8" spans="1:11" ht="17.25" customHeight="1">
      <c r="A8" s="10" t="s">
        <v>97</v>
      </c>
      <c r="B8" s="11">
        <f>B9+B12+B16</f>
        <v>277378</v>
      </c>
      <c r="C8" s="11">
        <f aca="true" t="shared" si="1" ref="C8:J8">C9+C12+C16</f>
        <v>371956</v>
      </c>
      <c r="D8" s="11">
        <f t="shared" si="1"/>
        <v>349113</v>
      </c>
      <c r="E8" s="11">
        <f t="shared" si="1"/>
        <v>257743</v>
      </c>
      <c r="F8" s="11">
        <f t="shared" si="1"/>
        <v>332786</v>
      </c>
      <c r="G8" s="11">
        <f t="shared" si="1"/>
        <v>564748</v>
      </c>
      <c r="H8" s="11">
        <f t="shared" si="1"/>
        <v>289747</v>
      </c>
      <c r="I8" s="11">
        <f t="shared" si="1"/>
        <v>53467</v>
      </c>
      <c r="J8" s="11">
        <f t="shared" si="1"/>
        <v>142034</v>
      </c>
      <c r="K8" s="11">
        <f>SUM(B8:J8)</f>
        <v>2638972</v>
      </c>
    </row>
    <row r="9" spans="1:11" ht="17.25" customHeight="1">
      <c r="A9" s="15" t="s">
        <v>16</v>
      </c>
      <c r="B9" s="13">
        <f>+B10+B11</f>
        <v>30627</v>
      </c>
      <c r="C9" s="13">
        <f aca="true" t="shared" si="2" ref="C9:J9">+C10+C11</f>
        <v>44016</v>
      </c>
      <c r="D9" s="13">
        <f t="shared" si="2"/>
        <v>36834</v>
      </c>
      <c r="E9" s="13">
        <f t="shared" si="2"/>
        <v>29767</v>
      </c>
      <c r="F9" s="13">
        <f t="shared" si="2"/>
        <v>31880</v>
      </c>
      <c r="G9" s="13">
        <f t="shared" si="2"/>
        <v>43749</v>
      </c>
      <c r="H9" s="13">
        <f t="shared" si="2"/>
        <v>41057</v>
      </c>
      <c r="I9" s="13">
        <f t="shared" si="2"/>
        <v>7356</v>
      </c>
      <c r="J9" s="13">
        <f t="shared" si="2"/>
        <v>13580</v>
      </c>
      <c r="K9" s="11">
        <f>SUM(B9:J9)</f>
        <v>278866</v>
      </c>
    </row>
    <row r="10" spans="1:11" ht="17.25" customHeight="1">
      <c r="A10" s="29" t="s">
        <v>17</v>
      </c>
      <c r="B10" s="13">
        <v>30627</v>
      </c>
      <c r="C10" s="13">
        <v>44016</v>
      </c>
      <c r="D10" s="13">
        <v>36834</v>
      </c>
      <c r="E10" s="13">
        <v>29767</v>
      </c>
      <c r="F10" s="13">
        <v>31880</v>
      </c>
      <c r="G10" s="13">
        <v>43749</v>
      </c>
      <c r="H10" s="13">
        <v>41057</v>
      </c>
      <c r="I10" s="13">
        <v>7356</v>
      </c>
      <c r="J10" s="13">
        <v>13580</v>
      </c>
      <c r="K10" s="11">
        <f>SUM(B10:J10)</f>
        <v>278866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230661</v>
      </c>
      <c r="C12" s="17">
        <f t="shared" si="3"/>
        <v>305753</v>
      </c>
      <c r="D12" s="17">
        <f t="shared" si="3"/>
        <v>292069</v>
      </c>
      <c r="E12" s="17">
        <f t="shared" si="3"/>
        <v>213653</v>
      </c>
      <c r="F12" s="17">
        <f t="shared" si="3"/>
        <v>278500</v>
      </c>
      <c r="G12" s="17">
        <f t="shared" si="3"/>
        <v>481976</v>
      </c>
      <c r="H12" s="17">
        <f t="shared" si="3"/>
        <v>232904</v>
      </c>
      <c r="I12" s="17">
        <f t="shared" si="3"/>
        <v>42722</v>
      </c>
      <c r="J12" s="17">
        <f t="shared" si="3"/>
        <v>119893</v>
      </c>
      <c r="K12" s="11">
        <f aca="true" t="shared" si="4" ref="K12:K27">SUM(B12:J12)</f>
        <v>2198131</v>
      </c>
    </row>
    <row r="13" spans="1:13" ht="17.25" customHeight="1">
      <c r="A13" s="14" t="s">
        <v>19</v>
      </c>
      <c r="B13" s="13">
        <v>105388</v>
      </c>
      <c r="C13" s="13">
        <v>150261</v>
      </c>
      <c r="D13" s="13">
        <v>148077</v>
      </c>
      <c r="E13" s="13">
        <v>104577</v>
      </c>
      <c r="F13" s="13">
        <v>135073</v>
      </c>
      <c r="G13" s="13">
        <v>218860</v>
      </c>
      <c r="H13" s="13">
        <v>101724</v>
      </c>
      <c r="I13" s="13">
        <v>23089</v>
      </c>
      <c r="J13" s="13">
        <v>60090</v>
      </c>
      <c r="K13" s="11">
        <f t="shared" si="4"/>
        <v>1047139</v>
      </c>
      <c r="L13" s="52"/>
      <c r="M13" s="53"/>
    </row>
    <row r="14" spans="1:12" ht="17.25" customHeight="1">
      <c r="A14" s="14" t="s">
        <v>20</v>
      </c>
      <c r="B14" s="13">
        <v>115234</v>
      </c>
      <c r="C14" s="13">
        <v>139542</v>
      </c>
      <c r="D14" s="13">
        <v>133651</v>
      </c>
      <c r="E14" s="13">
        <v>99465</v>
      </c>
      <c r="F14" s="13">
        <v>133408</v>
      </c>
      <c r="G14" s="13">
        <v>246982</v>
      </c>
      <c r="H14" s="13">
        <v>112462</v>
      </c>
      <c r="I14" s="13">
        <v>17027</v>
      </c>
      <c r="J14" s="13">
        <v>56334</v>
      </c>
      <c r="K14" s="11">
        <f t="shared" si="4"/>
        <v>1054105</v>
      </c>
      <c r="L14" s="52"/>
    </row>
    <row r="15" spans="1:11" ht="17.25" customHeight="1">
      <c r="A15" s="14" t="s">
        <v>21</v>
      </c>
      <c r="B15" s="13">
        <v>10039</v>
      </c>
      <c r="C15" s="13">
        <v>15950</v>
      </c>
      <c r="D15" s="13">
        <v>10341</v>
      </c>
      <c r="E15" s="13">
        <v>9611</v>
      </c>
      <c r="F15" s="13">
        <v>10019</v>
      </c>
      <c r="G15" s="13">
        <v>16134</v>
      </c>
      <c r="H15" s="13">
        <v>18718</v>
      </c>
      <c r="I15" s="13">
        <v>2606</v>
      </c>
      <c r="J15" s="13">
        <v>3469</v>
      </c>
      <c r="K15" s="11">
        <f t="shared" si="4"/>
        <v>96887</v>
      </c>
    </row>
    <row r="16" spans="1:11" ht="17.25" customHeight="1">
      <c r="A16" s="15" t="s">
        <v>93</v>
      </c>
      <c r="B16" s="13">
        <f>B17+B18+B19</f>
        <v>16090</v>
      </c>
      <c r="C16" s="13">
        <f aca="true" t="shared" si="5" ref="C16:J16">C17+C18+C19</f>
        <v>22187</v>
      </c>
      <c r="D16" s="13">
        <f t="shared" si="5"/>
        <v>20210</v>
      </c>
      <c r="E16" s="13">
        <f t="shared" si="5"/>
        <v>14323</v>
      </c>
      <c r="F16" s="13">
        <f t="shared" si="5"/>
        <v>22406</v>
      </c>
      <c r="G16" s="13">
        <f t="shared" si="5"/>
        <v>39023</v>
      </c>
      <c r="H16" s="13">
        <f t="shared" si="5"/>
        <v>15786</v>
      </c>
      <c r="I16" s="13">
        <f t="shared" si="5"/>
        <v>3389</v>
      </c>
      <c r="J16" s="13">
        <f t="shared" si="5"/>
        <v>8561</v>
      </c>
      <c r="K16" s="11">
        <f t="shared" si="4"/>
        <v>161975</v>
      </c>
    </row>
    <row r="17" spans="1:11" ht="17.25" customHeight="1">
      <c r="A17" s="14" t="s">
        <v>94</v>
      </c>
      <c r="B17" s="13">
        <v>15919</v>
      </c>
      <c r="C17" s="13">
        <v>21970</v>
      </c>
      <c r="D17" s="13">
        <v>20020</v>
      </c>
      <c r="E17" s="13">
        <v>14165</v>
      </c>
      <c r="F17" s="13">
        <v>22208</v>
      </c>
      <c r="G17" s="13">
        <v>38613</v>
      </c>
      <c r="H17" s="13">
        <v>15601</v>
      </c>
      <c r="I17" s="13">
        <v>3367</v>
      </c>
      <c r="J17" s="13">
        <v>8460</v>
      </c>
      <c r="K17" s="11">
        <f t="shared" si="4"/>
        <v>160323</v>
      </c>
    </row>
    <row r="18" spans="1:11" ht="17.25" customHeight="1">
      <c r="A18" s="14" t="s">
        <v>95</v>
      </c>
      <c r="B18" s="13">
        <v>166</v>
      </c>
      <c r="C18" s="13">
        <v>193</v>
      </c>
      <c r="D18" s="13">
        <v>185</v>
      </c>
      <c r="E18" s="13">
        <v>149</v>
      </c>
      <c r="F18" s="13">
        <v>182</v>
      </c>
      <c r="G18" s="13">
        <v>387</v>
      </c>
      <c r="H18" s="13">
        <v>172</v>
      </c>
      <c r="I18" s="13">
        <v>20</v>
      </c>
      <c r="J18" s="13">
        <v>86</v>
      </c>
      <c r="K18" s="11">
        <f t="shared" si="4"/>
        <v>1540</v>
      </c>
    </row>
    <row r="19" spans="1:11" ht="17.25" customHeight="1">
      <c r="A19" s="14" t="s">
        <v>96</v>
      </c>
      <c r="B19" s="13">
        <v>5</v>
      </c>
      <c r="C19" s="13">
        <v>24</v>
      </c>
      <c r="D19" s="13">
        <v>5</v>
      </c>
      <c r="E19" s="13">
        <v>9</v>
      </c>
      <c r="F19" s="13">
        <v>16</v>
      </c>
      <c r="G19" s="13">
        <v>23</v>
      </c>
      <c r="H19" s="13">
        <v>13</v>
      </c>
      <c r="I19" s="13">
        <v>2</v>
      </c>
      <c r="J19" s="13">
        <v>15</v>
      </c>
      <c r="K19" s="11">
        <f t="shared" si="4"/>
        <v>112</v>
      </c>
    </row>
    <row r="20" spans="1:11" ht="17.25" customHeight="1">
      <c r="A20" s="16" t="s">
        <v>22</v>
      </c>
      <c r="B20" s="11">
        <f>+B21+B22+B23</f>
        <v>161443</v>
      </c>
      <c r="C20" s="11">
        <f aca="true" t="shared" si="6" ref="C20:J20">+C21+C22+C23</f>
        <v>184932</v>
      </c>
      <c r="D20" s="11">
        <f t="shared" si="6"/>
        <v>208219</v>
      </c>
      <c r="E20" s="11">
        <f t="shared" si="6"/>
        <v>132886</v>
      </c>
      <c r="F20" s="11">
        <f t="shared" si="6"/>
        <v>209526</v>
      </c>
      <c r="G20" s="11">
        <f t="shared" si="6"/>
        <v>399568</v>
      </c>
      <c r="H20" s="11">
        <f t="shared" si="6"/>
        <v>139205</v>
      </c>
      <c r="I20" s="11">
        <f t="shared" si="6"/>
        <v>32452</v>
      </c>
      <c r="J20" s="11">
        <f t="shared" si="6"/>
        <v>80756</v>
      </c>
      <c r="K20" s="11">
        <f t="shared" si="4"/>
        <v>1548987</v>
      </c>
    </row>
    <row r="21" spans="1:12" ht="17.25" customHeight="1">
      <c r="A21" s="12" t="s">
        <v>23</v>
      </c>
      <c r="B21" s="13">
        <v>81056</v>
      </c>
      <c r="C21" s="13">
        <v>102902</v>
      </c>
      <c r="D21" s="13">
        <v>117455</v>
      </c>
      <c r="E21" s="13">
        <v>72500</v>
      </c>
      <c r="F21" s="13">
        <v>112838</v>
      </c>
      <c r="G21" s="13">
        <v>198695</v>
      </c>
      <c r="H21" s="13">
        <v>73272</v>
      </c>
      <c r="I21" s="13">
        <v>19340</v>
      </c>
      <c r="J21" s="13">
        <v>43792</v>
      </c>
      <c r="K21" s="11">
        <f t="shared" si="4"/>
        <v>821850</v>
      </c>
      <c r="L21" s="52"/>
    </row>
    <row r="22" spans="1:12" ht="17.25" customHeight="1">
      <c r="A22" s="12" t="s">
        <v>24</v>
      </c>
      <c r="B22" s="13">
        <v>76146</v>
      </c>
      <c r="C22" s="13">
        <v>76850</v>
      </c>
      <c r="D22" s="13">
        <v>86658</v>
      </c>
      <c r="E22" s="13">
        <v>57193</v>
      </c>
      <c r="F22" s="13">
        <v>92697</v>
      </c>
      <c r="G22" s="13">
        <v>193464</v>
      </c>
      <c r="H22" s="13">
        <v>60380</v>
      </c>
      <c r="I22" s="13">
        <v>12238</v>
      </c>
      <c r="J22" s="13">
        <v>35452</v>
      </c>
      <c r="K22" s="11">
        <f t="shared" si="4"/>
        <v>691078</v>
      </c>
      <c r="L22" s="52"/>
    </row>
    <row r="23" spans="1:11" ht="17.25" customHeight="1">
      <c r="A23" s="12" t="s">
        <v>25</v>
      </c>
      <c r="B23" s="13">
        <v>4241</v>
      </c>
      <c r="C23" s="13">
        <v>5180</v>
      </c>
      <c r="D23" s="13">
        <v>4106</v>
      </c>
      <c r="E23" s="13">
        <v>3193</v>
      </c>
      <c r="F23" s="13">
        <v>3991</v>
      </c>
      <c r="G23" s="13">
        <v>7409</v>
      </c>
      <c r="H23" s="13">
        <v>5553</v>
      </c>
      <c r="I23" s="13">
        <v>874</v>
      </c>
      <c r="J23" s="13">
        <v>1512</v>
      </c>
      <c r="K23" s="11">
        <f t="shared" si="4"/>
        <v>36059</v>
      </c>
    </row>
    <row r="24" spans="1:11" ht="17.25" customHeight="1">
      <c r="A24" s="16" t="s">
        <v>26</v>
      </c>
      <c r="B24" s="13">
        <f>+B25+B26</f>
        <v>144014</v>
      </c>
      <c r="C24" s="13">
        <f aca="true" t="shared" si="7" ref="C24:J24">+C25+C26</f>
        <v>200035</v>
      </c>
      <c r="D24" s="13">
        <f t="shared" si="7"/>
        <v>209925</v>
      </c>
      <c r="E24" s="13">
        <f t="shared" si="7"/>
        <v>136060</v>
      </c>
      <c r="F24" s="13">
        <f t="shared" si="7"/>
        <v>166234</v>
      </c>
      <c r="G24" s="13">
        <f t="shared" si="7"/>
        <v>237320</v>
      </c>
      <c r="H24" s="13">
        <f t="shared" si="7"/>
        <v>119744</v>
      </c>
      <c r="I24" s="13">
        <f t="shared" si="7"/>
        <v>34382</v>
      </c>
      <c r="J24" s="13">
        <f t="shared" si="7"/>
        <v>94146</v>
      </c>
      <c r="K24" s="11">
        <f t="shared" si="4"/>
        <v>1341860</v>
      </c>
    </row>
    <row r="25" spans="1:12" ht="17.25" customHeight="1">
      <c r="A25" s="12" t="s">
        <v>115</v>
      </c>
      <c r="B25" s="13">
        <v>59248</v>
      </c>
      <c r="C25" s="13">
        <v>91730</v>
      </c>
      <c r="D25" s="13">
        <v>101578</v>
      </c>
      <c r="E25" s="13">
        <v>66457</v>
      </c>
      <c r="F25" s="13">
        <v>75488</v>
      </c>
      <c r="G25" s="13">
        <v>104706</v>
      </c>
      <c r="H25" s="13">
        <v>53222</v>
      </c>
      <c r="I25" s="13">
        <v>18491</v>
      </c>
      <c r="J25" s="13">
        <v>42624</v>
      </c>
      <c r="K25" s="11">
        <f t="shared" si="4"/>
        <v>613544</v>
      </c>
      <c r="L25" s="52"/>
    </row>
    <row r="26" spans="1:12" ht="17.25" customHeight="1">
      <c r="A26" s="12" t="s">
        <v>116</v>
      </c>
      <c r="B26" s="13">
        <v>84766</v>
      </c>
      <c r="C26" s="13">
        <v>108305</v>
      </c>
      <c r="D26" s="13">
        <v>108347</v>
      </c>
      <c r="E26" s="13">
        <v>69603</v>
      </c>
      <c r="F26" s="13">
        <v>90746</v>
      </c>
      <c r="G26" s="13">
        <v>132614</v>
      </c>
      <c r="H26" s="13">
        <v>66522</v>
      </c>
      <c r="I26" s="13">
        <v>15891</v>
      </c>
      <c r="J26" s="13">
        <v>51522</v>
      </c>
      <c r="K26" s="11">
        <f t="shared" si="4"/>
        <v>728316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8347</v>
      </c>
      <c r="I27" s="11">
        <v>0</v>
      </c>
      <c r="J27" s="11">
        <v>0</v>
      </c>
      <c r="K27" s="11">
        <f t="shared" si="4"/>
        <v>8347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7805.8</v>
      </c>
      <c r="I35" s="19">
        <v>0</v>
      </c>
      <c r="J35" s="19">
        <v>0</v>
      </c>
      <c r="K35" s="23">
        <f>SUM(B35:J35)</f>
        <v>7805.8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1687580.1499999997</v>
      </c>
      <c r="C47" s="22">
        <f aca="true" t="shared" si="12" ref="C47:H47">+C48+C57</f>
        <v>2449595.65</v>
      </c>
      <c r="D47" s="22">
        <f t="shared" si="12"/>
        <v>2792745.6299999994</v>
      </c>
      <c r="E47" s="22">
        <f t="shared" si="12"/>
        <v>1637653.17</v>
      </c>
      <c r="F47" s="22">
        <f t="shared" si="12"/>
        <v>2174094.4600000004</v>
      </c>
      <c r="G47" s="22">
        <f t="shared" si="12"/>
        <v>3107861.37</v>
      </c>
      <c r="H47" s="22">
        <f t="shared" si="12"/>
        <v>1663845.37</v>
      </c>
      <c r="I47" s="22">
        <f>+I48+I57</f>
        <v>626606.86</v>
      </c>
      <c r="J47" s="22">
        <f>+J48+J57</f>
        <v>994580.53</v>
      </c>
      <c r="K47" s="22">
        <f>SUM(B47:J47)</f>
        <v>17134563.19</v>
      </c>
    </row>
    <row r="48" spans="1:11" ht="17.25" customHeight="1">
      <c r="A48" s="16" t="s">
        <v>108</v>
      </c>
      <c r="B48" s="23">
        <f>SUM(B49:B56)</f>
        <v>1668260.4499999997</v>
      </c>
      <c r="C48" s="23">
        <f aca="true" t="shared" si="13" ref="C48:J48">SUM(C49:C56)</f>
        <v>2424140.33</v>
      </c>
      <c r="D48" s="23">
        <f t="shared" si="13"/>
        <v>2766592.8099999996</v>
      </c>
      <c r="E48" s="23">
        <f t="shared" si="13"/>
        <v>1614702.69</v>
      </c>
      <c r="F48" s="23">
        <f t="shared" si="13"/>
        <v>2150404.5300000003</v>
      </c>
      <c r="G48" s="23">
        <f t="shared" si="13"/>
        <v>3077249.5700000003</v>
      </c>
      <c r="H48" s="23">
        <f t="shared" si="13"/>
        <v>1643266.9000000001</v>
      </c>
      <c r="I48" s="23">
        <f t="shared" si="13"/>
        <v>626606.86</v>
      </c>
      <c r="J48" s="23">
        <f t="shared" si="13"/>
        <v>980218.15</v>
      </c>
      <c r="K48" s="23">
        <f aca="true" t="shared" si="14" ref="K48:K57">SUM(B48:J48)</f>
        <v>16951442.29</v>
      </c>
    </row>
    <row r="49" spans="1:11" ht="17.25" customHeight="1">
      <c r="A49" s="34" t="s">
        <v>43</v>
      </c>
      <c r="B49" s="23">
        <f aca="true" t="shared" si="15" ref="B49:H49">ROUND(B30*B7,2)</f>
        <v>1666966.38</v>
      </c>
      <c r="C49" s="23">
        <f t="shared" si="15"/>
        <v>2416703.75</v>
      </c>
      <c r="D49" s="23">
        <f t="shared" si="15"/>
        <v>2764043.34</v>
      </c>
      <c r="E49" s="23">
        <f t="shared" si="15"/>
        <v>1613669.76</v>
      </c>
      <c r="F49" s="23">
        <f t="shared" si="15"/>
        <v>2148453.18</v>
      </c>
      <c r="G49" s="23">
        <f t="shared" si="15"/>
        <v>3074505.87</v>
      </c>
      <c r="H49" s="23">
        <f t="shared" si="15"/>
        <v>1634308.46</v>
      </c>
      <c r="I49" s="23">
        <f>ROUND(I30*I7,2)</f>
        <v>625541.14</v>
      </c>
      <c r="J49" s="23">
        <f>ROUND(J30*J7,2)</f>
        <v>978001.11</v>
      </c>
      <c r="K49" s="23">
        <f t="shared" si="14"/>
        <v>16922192.990000002</v>
      </c>
    </row>
    <row r="50" spans="1:11" ht="17.25" customHeight="1">
      <c r="A50" s="34" t="s">
        <v>44</v>
      </c>
      <c r="B50" s="19">
        <v>0</v>
      </c>
      <c r="C50" s="23">
        <f>ROUND(C31*C7,2)</f>
        <v>5371.78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5371.78</v>
      </c>
    </row>
    <row r="51" spans="1:11" ht="17.25" customHeight="1">
      <c r="A51" s="66" t="s">
        <v>104</v>
      </c>
      <c r="B51" s="67">
        <f aca="true" t="shared" si="16" ref="B51:H51">ROUND(B32*B7,2)</f>
        <v>-2797.61</v>
      </c>
      <c r="C51" s="67">
        <f t="shared" si="16"/>
        <v>-3708.92</v>
      </c>
      <c r="D51" s="67">
        <f t="shared" si="16"/>
        <v>-3836.29</v>
      </c>
      <c r="E51" s="67">
        <f t="shared" si="16"/>
        <v>-2412.47</v>
      </c>
      <c r="F51" s="67">
        <f t="shared" si="16"/>
        <v>-3330.17</v>
      </c>
      <c r="G51" s="67">
        <f t="shared" si="16"/>
        <v>-4686.38</v>
      </c>
      <c r="H51" s="67">
        <f t="shared" si="16"/>
        <v>-2562.4</v>
      </c>
      <c r="I51" s="19">
        <v>0</v>
      </c>
      <c r="J51" s="19">
        <v>0</v>
      </c>
      <c r="K51" s="67">
        <f>SUM(B51:J51)</f>
        <v>-23334.24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7805.8</v>
      </c>
      <c r="I53" s="31">
        <f>+I35</f>
        <v>0</v>
      </c>
      <c r="J53" s="31">
        <f>+J35</f>
        <v>0</v>
      </c>
      <c r="K53" s="23">
        <f t="shared" si="14"/>
        <v>7805.8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-275141.2</v>
      </c>
      <c r="C61" s="35">
        <f t="shared" si="17"/>
        <v>-202754.03999999998</v>
      </c>
      <c r="D61" s="35">
        <f t="shared" si="17"/>
        <v>-227542.82</v>
      </c>
      <c r="E61" s="35">
        <f t="shared" si="17"/>
        <v>-345092.45</v>
      </c>
      <c r="F61" s="35">
        <f t="shared" si="17"/>
        <v>-341354.94</v>
      </c>
      <c r="G61" s="35">
        <f t="shared" si="17"/>
        <v>-352708.31000000006</v>
      </c>
      <c r="H61" s="35">
        <f t="shared" si="17"/>
        <v>-176261.35</v>
      </c>
      <c r="I61" s="35">
        <f t="shared" si="17"/>
        <v>-97560.06999999999</v>
      </c>
      <c r="J61" s="35">
        <f t="shared" si="17"/>
        <v>-65457.56</v>
      </c>
      <c r="K61" s="35">
        <f>SUM(B61:J61)</f>
        <v>-2083872.7400000002</v>
      </c>
    </row>
    <row r="62" spans="1:11" ht="18.75" customHeight="1">
      <c r="A62" s="16" t="s">
        <v>74</v>
      </c>
      <c r="B62" s="35">
        <f aca="true" t="shared" si="18" ref="B62:J62">B63+B64+B65+B66+B67+B68</f>
        <v>-254270.17</v>
      </c>
      <c r="C62" s="35">
        <f t="shared" si="18"/>
        <v>-172433.09999999998</v>
      </c>
      <c r="D62" s="35">
        <f t="shared" si="18"/>
        <v>-195458.07</v>
      </c>
      <c r="E62" s="35">
        <f t="shared" si="18"/>
        <v>-325127.83</v>
      </c>
      <c r="F62" s="35">
        <f t="shared" si="18"/>
        <v>-313529.86</v>
      </c>
      <c r="G62" s="35">
        <f t="shared" si="18"/>
        <v>-312069.29000000004</v>
      </c>
      <c r="H62" s="35">
        <f t="shared" si="18"/>
        <v>-156016.6</v>
      </c>
      <c r="I62" s="35">
        <f t="shared" si="18"/>
        <v>-27952.8</v>
      </c>
      <c r="J62" s="35">
        <f t="shared" si="18"/>
        <v>-51604</v>
      </c>
      <c r="K62" s="35">
        <f aca="true" t="shared" si="19" ref="K62:K91">SUM(B62:J62)</f>
        <v>-1808461.7200000004</v>
      </c>
    </row>
    <row r="63" spans="1:11" ht="18.75" customHeight="1">
      <c r="A63" s="12" t="s">
        <v>75</v>
      </c>
      <c r="B63" s="35">
        <f>-ROUND(B9*$D$3,2)</f>
        <v>-116382.6</v>
      </c>
      <c r="C63" s="35">
        <f aca="true" t="shared" si="20" ref="C63:J63">-ROUND(C9*$D$3,2)</f>
        <v>-167260.8</v>
      </c>
      <c r="D63" s="35">
        <f t="shared" si="20"/>
        <v>-139969.2</v>
      </c>
      <c r="E63" s="35">
        <f t="shared" si="20"/>
        <v>-113114.6</v>
      </c>
      <c r="F63" s="35">
        <f t="shared" si="20"/>
        <v>-121144</v>
      </c>
      <c r="G63" s="35">
        <f t="shared" si="20"/>
        <v>-166246.2</v>
      </c>
      <c r="H63" s="35">
        <f t="shared" si="20"/>
        <v>-156016.6</v>
      </c>
      <c r="I63" s="35">
        <f t="shared" si="20"/>
        <v>-27952.8</v>
      </c>
      <c r="J63" s="35">
        <f t="shared" si="20"/>
        <v>-51604</v>
      </c>
      <c r="K63" s="35">
        <f t="shared" si="19"/>
        <v>-1059690.8000000003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-1972.2</v>
      </c>
      <c r="C65" s="35">
        <v>-361</v>
      </c>
      <c r="D65" s="35">
        <v>-851.2</v>
      </c>
      <c r="E65" s="35">
        <v>-912</v>
      </c>
      <c r="F65" s="35">
        <v>-1151.4</v>
      </c>
      <c r="G65" s="35">
        <v>-684</v>
      </c>
      <c r="H65" s="19">
        <v>0</v>
      </c>
      <c r="I65" s="19">
        <v>0</v>
      </c>
      <c r="J65" s="19">
        <v>0</v>
      </c>
      <c r="K65" s="35">
        <f t="shared" si="19"/>
        <v>-5931.799999999999</v>
      </c>
    </row>
    <row r="66" spans="1:11" ht="18.75" customHeight="1">
      <c r="A66" s="12" t="s">
        <v>105</v>
      </c>
      <c r="B66" s="35">
        <v>-6201.6</v>
      </c>
      <c r="C66" s="35">
        <v>-1409.8</v>
      </c>
      <c r="D66" s="35">
        <v>-2014</v>
      </c>
      <c r="E66" s="35">
        <v>-3967.2</v>
      </c>
      <c r="F66" s="35">
        <v>-1755.6</v>
      </c>
      <c r="G66" s="35">
        <v>-1489.6</v>
      </c>
      <c r="H66" s="19">
        <v>0</v>
      </c>
      <c r="I66" s="19">
        <v>0</v>
      </c>
      <c r="J66" s="19">
        <v>0</v>
      </c>
      <c r="K66" s="35">
        <f t="shared" si="19"/>
        <v>-16837.800000000003</v>
      </c>
    </row>
    <row r="67" spans="1:11" ht="18.75" customHeight="1">
      <c r="A67" s="12" t="s">
        <v>52</v>
      </c>
      <c r="B67" s="35">
        <v>-129713.77</v>
      </c>
      <c r="C67" s="35">
        <v>-3401.5</v>
      </c>
      <c r="D67" s="35">
        <v>-52623.67</v>
      </c>
      <c r="E67" s="35">
        <v>-207134.03</v>
      </c>
      <c r="F67" s="35">
        <v>-189478.86</v>
      </c>
      <c r="G67" s="35">
        <v>-143649.49</v>
      </c>
      <c r="H67" s="19">
        <v>0</v>
      </c>
      <c r="I67" s="19">
        <v>0</v>
      </c>
      <c r="J67" s="19">
        <v>0</v>
      </c>
      <c r="K67" s="35">
        <f t="shared" si="19"/>
        <v>-726001.32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-20871.03</v>
      </c>
      <c r="C69" s="67">
        <f>SUM(C70:C102)</f>
        <v>-30320.94</v>
      </c>
      <c r="D69" s="67">
        <f>SUM(D70:D102)</f>
        <v>-32084.75</v>
      </c>
      <c r="E69" s="67">
        <f aca="true" t="shared" si="21" ref="E69:J69">SUM(E70:E102)</f>
        <v>-19964.62</v>
      </c>
      <c r="F69" s="67">
        <f t="shared" si="21"/>
        <v>-27825.08</v>
      </c>
      <c r="G69" s="67">
        <f t="shared" si="21"/>
        <v>-40639.020000000004</v>
      </c>
      <c r="H69" s="67">
        <f t="shared" si="21"/>
        <v>-20244.75</v>
      </c>
      <c r="I69" s="67">
        <f t="shared" si="21"/>
        <v>-69607.26999999999</v>
      </c>
      <c r="J69" s="67">
        <f t="shared" si="21"/>
        <v>-13853.56</v>
      </c>
      <c r="K69" s="67">
        <f t="shared" si="19"/>
        <v>-275411.02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48">
        <f>SUM(B100:J100)</f>
        <v>-76700.93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4"/>
    </row>
    <row r="106" spans="1:12" ht="18.75" customHeight="1">
      <c r="A106" s="16" t="s">
        <v>83</v>
      </c>
      <c r="B106" s="24">
        <f aca="true" t="shared" si="23" ref="B106:H106">+B107+B108</f>
        <v>1412438.9499999997</v>
      </c>
      <c r="C106" s="24">
        <f t="shared" si="23"/>
        <v>2246841.61</v>
      </c>
      <c r="D106" s="24">
        <f t="shared" si="23"/>
        <v>2565202.8099999996</v>
      </c>
      <c r="E106" s="24">
        <f t="shared" si="23"/>
        <v>1292560.7199999997</v>
      </c>
      <c r="F106" s="24">
        <f t="shared" si="23"/>
        <v>1832739.5200000003</v>
      </c>
      <c r="G106" s="24">
        <f t="shared" si="23"/>
        <v>2755153.06</v>
      </c>
      <c r="H106" s="24">
        <f t="shared" si="23"/>
        <v>1487584.02</v>
      </c>
      <c r="I106" s="24">
        <f>+I107+I108</f>
        <v>529046.7899999999</v>
      </c>
      <c r="J106" s="24">
        <f>+J107+J108</f>
        <v>929122.97</v>
      </c>
      <c r="K106" s="48">
        <f t="shared" si="22"/>
        <v>15050690.45</v>
      </c>
      <c r="L106" s="54"/>
    </row>
    <row r="107" spans="1:12" ht="18" customHeight="1">
      <c r="A107" s="16" t="s">
        <v>82</v>
      </c>
      <c r="B107" s="24">
        <f aca="true" t="shared" si="24" ref="B107:J107">+B48+B62+B69+B103</f>
        <v>1393119.2499999998</v>
      </c>
      <c r="C107" s="24">
        <f t="shared" si="24"/>
        <v>2221386.29</v>
      </c>
      <c r="D107" s="24">
        <f t="shared" si="24"/>
        <v>2539049.9899999998</v>
      </c>
      <c r="E107" s="24">
        <f t="shared" si="24"/>
        <v>1269610.2399999998</v>
      </c>
      <c r="F107" s="24">
        <f t="shared" si="24"/>
        <v>1809049.5900000003</v>
      </c>
      <c r="G107" s="24">
        <f t="shared" si="24"/>
        <v>2724541.2600000002</v>
      </c>
      <c r="H107" s="24">
        <f t="shared" si="24"/>
        <v>1467005.55</v>
      </c>
      <c r="I107" s="24">
        <f t="shared" si="24"/>
        <v>529046.7899999999</v>
      </c>
      <c r="J107" s="24">
        <f t="shared" si="24"/>
        <v>914760.59</v>
      </c>
      <c r="K107" s="48">
        <f t="shared" si="22"/>
        <v>14867569.549999999</v>
      </c>
      <c r="L107" s="54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25455.32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8">
        <f t="shared" si="22"/>
        <v>183120.9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7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15050690.450000001</v>
      </c>
      <c r="L114" s="54"/>
    </row>
    <row r="115" spans="1:11" ht="18.75" customHeight="1">
      <c r="A115" s="26" t="s">
        <v>70</v>
      </c>
      <c r="B115" s="27">
        <v>181560.02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181560.02</v>
      </c>
    </row>
    <row r="116" spans="1:11" ht="18.75" customHeight="1">
      <c r="A116" s="26" t="s">
        <v>71</v>
      </c>
      <c r="B116" s="27">
        <v>1230878.94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6" ref="K116:K133">SUM(B116:J116)</f>
        <v>1230878.94</v>
      </c>
    </row>
    <row r="117" spans="1:11" ht="18.75" customHeight="1">
      <c r="A117" s="26" t="s">
        <v>72</v>
      </c>
      <c r="B117" s="40">
        <v>0</v>
      </c>
      <c r="C117" s="27">
        <f>+C106</f>
        <v>2246841.61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2246841.61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2565202.8099999996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2565202.8099999996</v>
      </c>
    </row>
    <row r="119" spans="1:11" ht="18.75" customHeight="1">
      <c r="A119" s="26" t="s">
        <v>118</v>
      </c>
      <c r="B119" s="40">
        <v>0</v>
      </c>
      <c r="C119" s="40">
        <v>0</v>
      </c>
      <c r="D119" s="40">
        <v>0</v>
      </c>
      <c r="E119" s="27">
        <v>1163304.65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1163304.65</v>
      </c>
    </row>
    <row r="120" spans="1:11" ht="18.75" customHeight="1">
      <c r="A120" s="26" t="s">
        <v>119</v>
      </c>
      <c r="B120" s="40">
        <v>0</v>
      </c>
      <c r="C120" s="40">
        <v>0</v>
      </c>
      <c r="D120" s="40">
        <v>0</v>
      </c>
      <c r="E120" s="27">
        <v>129256.07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129256.07</v>
      </c>
    </row>
    <row r="121" spans="1:11" ht="18.75" customHeight="1">
      <c r="A121" s="68" t="s">
        <v>120</v>
      </c>
      <c r="B121" s="40">
        <v>0</v>
      </c>
      <c r="C121" s="40">
        <v>0</v>
      </c>
      <c r="D121" s="40">
        <v>0</v>
      </c>
      <c r="E121" s="40">
        <v>0</v>
      </c>
      <c r="F121" s="27">
        <v>378038.6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378038.6</v>
      </c>
    </row>
    <row r="122" spans="1:11" ht="18.75" customHeight="1">
      <c r="A122" s="68" t="s">
        <v>121</v>
      </c>
      <c r="B122" s="40">
        <v>0</v>
      </c>
      <c r="C122" s="40">
        <v>0</v>
      </c>
      <c r="D122" s="40">
        <v>0</v>
      </c>
      <c r="E122" s="40">
        <v>0</v>
      </c>
      <c r="F122" s="27">
        <v>703294.73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6"/>
        <v>703294.73</v>
      </c>
    </row>
    <row r="123" spans="1:11" ht="18.75" customHeight="1">
      <c r="A123" s="68" t="s">
        <v>122</v>
      </c>
      <c r="B123" s="40">
        <v>0</v>
      </c>
      <c r="C123" s="40">
        <v>0</v>
      </c>
      <c r="D123" s="40">
        <v>0</v>
      </c>
      <c r="E123" s="40">
        <v>0</v>
      </c>
      <c r="F123" s="27">
        <v>84952.32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6"/>
        <v>84952.32</v>
      </c>
    </row>
    <row r="124" spans="1:11" ht="18.75" customHeight="1">
      <c r="A124" s="68" t="s">
        <v>123</v>
      </c>
      <c r="B124" s="70">
        <v>0</v>
      </c>
      <c r="C124" s="70">
        <v>0</v>
      </c>
      <c r="D124" s="70">
        <v>0</v>
      </c>
      <c r="E124" s="70">
        <v>0</v>
      </c>
      <c r="F124" s="71">
        <v>666453.87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6"/>
        <v>666453.87</v>
      </c>
    </row>
    <row r="125" spans="1:11" ht="18.75" customHeight="1">
      <c r="A125" s="68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806590.46</v>
      </c>
      <c r="H125" s="40">
        <v>0</v>
      </c>
      <c r="I125" s="40">
        <v>0</v>
      </c>
      <c r="J125" s="40">
        <v>0</v>
      </c>
      <c r="K125" s="41">
        <f t="shared" si="26"/>
        <v>806590.46</v>
      </c>
    </row>
    <row r="126" spans="1:11" ht="18.75" customHeight="1">
      <c r="A126" s="68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64327.53</v>
      </c>
      <c r="H126" s="40">
        <v>0</v>
      </c>
      <c r="I126" s="40">
        <v>0</v>
      </c>
      <c r="J126" s="40">
        <v>0</v>
      </c>
      <c r="K126" s="41">
        <f t="shared" si="26"/>
        <v>64327.53</v>
      </c>
    </row>
    <row r="127" spans="1:11" ht="18.75" customHeight="1">
      <c r="A127" s="68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402161.46</v>
      </c>
      <c r="H127" s="40">
        <v>0</v>
      </c>
      <c r="I127" s="40">
        <v>0</v>
      </c>
      <c r="J127" s="40">
        <v>0</v>
      </c>
      <c r="K127" s="41">
        <f t="shared" si="26"/>
        <v>402161.46</v>
      </c>
    </row>
    <row r="128" spans="1:11" ht="18.75" customHeight="1">
      <c r="A128" s="68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404242.56</v>
      </c>
      <c r="H128" s="40">
        <v>0</v>
      </c>
      <c r="I128" s="40">
        <v>0</v>
      </c>
      <c r="J128" s="40">
        <v>0</v>
      </c>
      <c r="K128" s="41">
        <f t="shared" si="26"/>
        <v>404242.56</v>
      </c>
    </row>
    <row r="129" spans="1:11" ht="18.75" customHeight="1">
      <c r="A129" s="68" t="s">
        <v>128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1077831.05</v>
      </c>
      <c r="H129" s="40">
        <v>0</v>
      </c>
      <c r="I129" s="40">
        <v>0</v>
      </c>
      <c r="J129" s="40">
        <v>0</v>
      </c>
      <c r="K129" s="41">
        <f t="shared" si="26"/>
        <v>1077831.05</v>
      </c>
    </row>
    <row r="130" spans="1:11" ht="18.75" customHeight="1">
      <c r="A130" s="68" t="s">
        <v>129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527685.42</v>
      </c>
      <c r="I130" s="40">
        <v>0</v>
      </c>
      <c r="J130" s="40">
        <v>0</v>
      </c>
      <c r="K130" s="41">
        <f t="shared" si="26"/>
        <v>527685.42</v>
      </c>
    </row>
    <row r="131" spans="1:11" ht="18.75" customHeight="1">
      <c r="A131" s="68" t="s">
        <v>130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959898.59</v>
      </c>
      <c r="I131" s="40">
        <v>0</v>
      </c>
      <c r="J131" s="40">
        <v>0</v>
      </c>
      <c r="K131" s="41">
        <f t="shared" si="26"/>
        <v>959898.59</v>
      </c>
    </row>
    <row r="132" spans="1:11" ht="18.75" customHeight="1">
      <c r="A132" s="68" t="s">
        <v>131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529046.79</v>
      </c>
      <c r="J132" s="40">
        <v>0</v>
      </c>
      <c r="K132" s="41">
        <f t="shared" si="26"/>
        <v>529046.79</v>
      </c>
    </row>
    <row r="133" spans="1:11" ht="18.75" customHeight="1">
      <c r="A133" s="69" t="s">
        <v>132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929122.97</v>
      </c>
      <c r="K133" s="44">
        <f t="shared" si="26"/>
        <v>929122.97</v>
      </c>
    </row>
    <row r="134" spans="1:11" ht="18.75" customHeight="1">
      <c r="A134" s="76" t="s">
        <v>136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76" t="s">
        <v>137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2017-08-21T19:28:07Z</dcterms:modified>
  <cp:category/>
  <cp:version/>
  <cp:contentType/>
  <cp:contentStatus/>
</cp:coreProperties>
</file>