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<sst xmlns="http://schemas.openxmlformats.org/spreadsheetml/2006/main" count="140" uniqueCount="140">
  <si>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</si>
  <si>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</si>
  <si>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</si>
  <si>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</si>
  <si>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</si>
  <si>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</si>
  <si>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</si>
  <si>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</si>
  <si>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</si>
  <si>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</si>
  <si>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</si>
  <si>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</si>
  <si>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</si>
  <si>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</si>
  <si>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</si>
  <si>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</si>
  <si>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</si>
  <si>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</si>
  <si>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</si>
  <si>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</si>
  <si>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</si>
  <si>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</si>
  <si>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</si>
  <si>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</si>
  <si>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</si>
  <si>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</si>
  <si>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</si>
  <si>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</si>
  <si>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</si>
  <si>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</si>
  <si>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</si>
  <si>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</si>
  <si>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</si>
  <si>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</si>
  <si>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</si>
  <si>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</si>
  <si>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</si>
  <si>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</si>
  <si>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</si>
  <si>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</si>
  <si>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</si>
  <si>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</si>
  <si>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</si>
  <si>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</si>
  <si>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</si>
  <si>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</si>
  <si>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</si>
  <si>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</si>
  <si>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</si>
  <si>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</si>
  <si>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</si>
  <si>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</si>
  <si>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</si>
  <si>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</si>
  <si>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</si>
  <si>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</si>
  <si>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</si>
  <si>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</si>
  <si>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</si>
  <si>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</si>
  <si>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</si>
  <si>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</si>
  <si>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</si>
  <si>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</si>
  <si>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</si>
  <si>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</si>
  <si>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</si>
  <si>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</si>
  <si>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</si>
  <si>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</si>
  <si>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</si>
  <si>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</si>
  <si>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</si>
  <si>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</si>
  <si>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</si>
  <si>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</si>
  <si>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</si>
  <si>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</si>
  <si>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</si>
  <si>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</si>
  <si>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</si>
  <si>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</si>
  <si>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</si>
  <si>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</si>
  <si>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</si>
  <si>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</si>
  <si>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</si>
  <si>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</si>
  <si>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</si>
  <si>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</si>
  <si>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</si>
  <si>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</si>
  <si>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</si>
  <si>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</si>
  <si>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</si>
  <si>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</si>
  <si>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</si>
  <si>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</si>
  <si>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</si>
  <si>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</si>
  <si>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</si>
  <si>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</si>
  <si>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</si>
  <si>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</si>
  <si>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</si>
  <si>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</si>
  <si>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</si>
  <si>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</si>
  <si>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</si>
  <si>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</si>
  <si>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</si>
  <si>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</si>
  <si>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</si>
  <si>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</si>
  <si>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</si>
  <si>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</si>
  <si>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</si>
  <si>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</si>
  <si>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</si>
  <si>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</si>
  <si>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</si>
  <si>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</si>
  <si>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</si>
  <si>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</si>
  <si>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</si>
  <si>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</si>
  <si>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</si>
  <si>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</si>
  <si>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</si>
  <si>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</si>
  <si>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</si>
  <si>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</si>
  <si>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</si>
  <si>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10/08/17 - VENCIMENTO 17/08/17</t>
  </si>
  <si>
    <t>6.2.31. Ajuste de Remuneração Previsto Contratualmente ¹</t>
  </si>
  <si>
    <t>6.3. Revisão de Remuneração pelo Transporte Coletivo ²</t>
  </si>
  <si>
    <t>Nota:</t>
  </si>
  <si>
    <t>¹ Ajuste de remuneração previsto contratualmente, período de 26/06 a 24/07/17, parcela 10/20.</t>
  </si>
  <si>
    <t>² Pagamento de combustível não fóssil de agosto/17 (área 6).</t>
  </si>
  <si>
    <t xml:space="preserve">  Passageiros transportados, processados pelo sistema de bilhetagem eletrônica, referentes ao período de operação de 26 a 29/07/17 (17.442 passageiros, área 7).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</si>
</sst>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604137</v>
      </c>
      <c r="C7" s="9">
        <f t="shared" si="0"/>
        <v>785600</v>
      </c>
      <c r="D7" s="9">
        <f t="shared" si="0"/>
        <v>801267</v>
      </c>
      <c r="E7" s="9">
        <f t="shared" si="0"/>
        <v>544316</v>
      </c>
      <c r="F7" s="9">
        <f t="shared" si="0"/>
        <v>745743</v>
      </c>
      <c r="G7" s="9">
        <f t="shared" si="0"/>
        <v>1237457</v>
      </c>
      <c r="H7" s="9">
        <f t="shared" si="0"/>
        <v>575830</v>
      </c>
      <c r="I7" s="9">
        <f t="shared" si="0"/>
        <v>120988</v>
      </c>
      <c r="J7" s="9">
        <f t="shared" si="0"/>
        <v>331047</v>
      </c>
      <c r="K7" s="9">
        <f t="shared" si="0"/>
        <v>5746385</v>
      </c>
      <c r="L7" s="50"/>
    </row>
    <row r="8" spans="1:11" ht="17.25" customHeight="1">
      <c r="A8" s="10" t="s">
        <v>97</v>
      </c>
      <c r="B8" s="11">
        <f>B9+B12+B16</f>
        <v>286947</v>
      </c>
      <c r="C8" s="11">
        <f aca="true" t="shared" si="1" ref="C8:J8">C9+C12+C16</f>
        <v>384250</v>
      </c>
      <c r="D8" s="11">
        <f t="shared" si="1"/>
        <v>364272</v>
      </c>
      <c r="E8" s="11">
        <f t="shared" si="1"/>
        <v>266403</v>
      </c>
      <c r="F8" s="11">
        <f t="shared" si="1"/>
        <v>349774</v>
      </c>
      <c r="G8" s="11">
        <f t="shared" si="1"/>
        <v>582962</v>
      </c>
      <c r="H8" s="11">
        <f t="shared" si="1"/>
        <v>299586</v>
      </c>
      <c r="I8" s="11">
        <f t="shared" si="1"/>
        <v>53552</v>
      </c>
      <c r="J8" s="11">
        <f t="shared" si="1"/>
        <v>148911</v>
      </c>
      <c r="K8" s="11">
        <f>SUM(B8:J8)</f>
        <v>2736657</v>
      </c>
    </row>
    <row r="9" spans="1:11" ht="17.25" customHeight="1">
      <c r="A9" s="15" t="s">
        <v>16</v>
      </c>
      <c r="B9" s="13">
        <f>+B10+B11</f>
        <v>32507</v>
      </c>
      <c r="C9" s="13">
        <f aca="true" t="shared" si="2" ref="C9:J9">+C10+C11</f>
        <v>46650</v>
      </c>
      <c r="D9" s="13">
        <f t="shared" si="2"/>
        <v>39591</v>
      </c>
      <c r="E9" s="13">
        <f t="shared" si="2"/>
        <v>31348</v>
      </c>
      <c r="F9" s="13">
        <f t="shared" si="2"/>
        <v>34679</v>
      </c>
      <c r="G9" s="13">
        <f t="shared" si="2"/>
        <v>45640</v>
      </c>
      <c r="H9" s="13">
        <f t="shared" si="2"/>
        <v>43706</v>
      </c>
      <c r="I9" s="13">
        <f t="shared" si="2"/>
        <v>7364</v>
      </c>
      <c r="J9" s="13">
        <f t="shared" si="2"/>
        <v>14825</v>
      </c>
      <c r="K9" s="11">
        <f>SUM(B9:J9)</f>
        <v>296310</v>
      </c>
    </row>
    <row r="10" spans="1:11" ht="17.25" customHeight="1">
      <c r="A10" s="29" t="s">
        <v>17</v>
      </c>
      <c r="B10" s="13">
        <v>32507</v>
      </c>
      <c r="C10" s="13">
        <v>46650</v>
      </c>
      <c r="D10" s="13">
        <v>39591</v>
      </c>
      <c r="E10" s="13">
        <v>31348</v>
      </c>
      <c r="F10" s="13">
        <v>34679</v>
      </c>
      <c r="G10" s="13">
        <v>45640</v>
      </c>
      <c r="H10" s="13">
        <v>43706</v>
      </c>
      <c r="I10" s="13">
        <v>7364</v>
      </c>
      <c r="J10" s="13">
        <v>14825</v>
      </c>
      <c r="K10" s="11">
        <f>SUM(B10:J10)</f>
        <v>296310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238013</v>
      </c>
      <c r="C12" s="17">
        <f t="shared" si="3"/>
        <v>314944</v>
      </c>
      <c r="D12" s="17">
        <f t="shared" si="3"/>
        <v>303861</v>
      </c>
      <c r="E12" s="17">
        <f t="shared" si="3"/>
        <v>220488</v>
      </c>
      <c r="F12" s="17">
        <f t="shared" si="3"/>
        <v>291862</v>
      </c>
      <c r="G12" s="17">
        <f t="shared" si="3"/>
        <v>496681</v>
      </c>
      <c r="H12" s="17">
        <f t="shared" si="3"/>
        <v>239659</v>
      </c>
      <c r="I12" s="17">
        <f t="shared" si="3"/>
        <v>42817</v>
      </c>
      <c r="J12" s="17">
        <f t="shared" si="3"/>
        <v>125286</v>
      </c>
      <c r="K12" s="11">
        <f aca="true" t="shared" si="4" ref="K12:K27">SUM(B12:J12)</f>
        <v>2273611</v>
      </c>
    </row>
    <row r="13" spans="1:13" ht="17.25" customHeight="1">
      <c r="A13" s="14" t="s">
        <v>19</v>
      </c>
      <c r="B13" s="13">
        <v>110216</v>
      </c>
      <c r="C13" s="13">
        <v>156357</v>
      </c>
      <c r="D13" s="13">
        <v>156292</v>
      </c>
      <c r="E13" s="13">
        <v>109273</v>
      </c>
      <c r="F13" s="13">
        <v>142643</v>
      </c>
      <c r="G13" s="13">
        <v>227186</v>
      </c>
      <c r="H13" s="13">
        <v>105257</v>
      </c>
      <c r="I13" s="13">
        <v>23486</v>
      </c>
      <c r="J13" s="13">
        <v>63565</v>
      </c>
      <c r="K13" s="11">
        <f t="shared" si="4"/>
        <v>1094275</v>
      </c>
      <c r="L13" s="50"/>
      <c r="M13" s="51"/>
    </row>
    <row r="14" spans="1:12" ht="17.25" customHeight="1">
      <c r="A14" s="14" t="s">
        <v>20</v>
      </c>
      <c r="B14" s="13">
        <v>117870</v>
      </c>
      <c r="C14" s="13">
        <v>142583</v>
      </c>
      <c r="D14" s="13">
        <v>137216</v>
      </c>
      <c r="E14" s="13">
        <v>101462</v>
      </c>
      <c r="F14" s="13">
        <v>139033</v>
      </c>
      <c r="G14" s="13">
        <v>253513</v>
      </c>
      <c r="H14" s="13">
        <v>115937</v>
      </c>
      <c r="I14" s="13">
        <v>16936</v>
      </c>
      <c r="J14" s="13">
        <v>58247</v>
      </c>
      <c r="K14" s="11">
        <f t="shared" si="4"/>
        <v>1082797</v>
      </c>
      <c r="L14" s="50"/>
    </row>
    <row r="15" spans="1:11" ht="17.25" customHeight="1">
      <c r="A15" s="14" t="s">
        <v>21</v>
      </c>
      <c r="B15" s="13">
        <v>9927</v>
      </c>
      <c r="C15" s="13">
        <v>16004</v>
      </c>
      <c r="D15" s="13">
        <v>10353</v>
      </c>
      <c r="E15" s="13">
        <v>9753</v>
      </c>
      <c r="F15" s="13">
        <v>10186</v>
      </c>
      <c r="G15" s="13">
        <v>15982</v>
      </c>
      <c r="H15" s="13">
        <v>18465</v>
      </c>
      <c r="I15" s="13">
        <v>2395</v>
      </c>
      <c r="J15" s="13">
        <v>3474</v>
      </c>
      <c r="K15" s="11">
        <f t="shared" si="4"/>
        <v>96539</v>
      </c>
    </row>
    <row r="16" spans="1:11" ht="17.25" customHeight="1">
      <c r="A16" s="15" t="s">
        <v>93</v>
      </c>
      <c r="B16" s="13">
        <f>B17+B18+B19</f>
        <v>16427</v>
      </c>
      <c r="C16" s="13">
        <f aca="true" t="shared" si="5" ref="C16:J16">C17+C18+C19</f>
        <v>22656</v>
      </c>
      <c r="D16" s="13">
        <f t="shared" si="5"/>
        <v>20820</v>
      </c>
      <c r="E16" s="13">
        <f t="shared" si="5"/>
        <v>14567</v>
      </c>
      <c r="F16" s="13">
        <f t="shared" si="5"/>
        <v>23233</v>
      </c>
      <c r="G16" s="13">
        <f t="shared" si="5"/>
        <v>40641</v>
      </c>
      <c r="H16" s="13">
        <f t="shared" si="5"/>
        <v>16221</v>
      </c>
      <c r="I16" s="13">
        <f t="shared" si="5"/>
        <v>3371</v>
      </c>
      <c r="J16" s="13">
        <f t="shared" si="5"/>
        <v>8800</v>
      </c>
      <c r="K16" s="11">
        <f t="shared" si="4"/>
        <v>166736</v>
      </c>
    </row>
    <row r="17" spans="1:11" ht="17.25" customHeight="1">
      <c r="A17" s="14" t="s">
        <v>94</v>
      </c>
      <c r="B17" s="13">
        <v>16231</v>
      </c>
      <c r="C17" s="13">
        <v>22436</v>
      </c>
      <c r="D17" s="13">
        <v>20638</v>
      </c>
      <c r="E17" s="13">
        <v>14387</v>
      </c>
      <c r="F17" s="13">
        <v>22991</v>
      </c>
      <c r="G17" s="13">
        <v>40135</v>
      </c>
      <c r="H17" s="13">
        <v>16011</v>
      </c>
      <c r="I17" s="13">
        <v>3342</v>
      </c>
      <c r="J17" s="13">
        <v>8705</v>
      </c>
      <c r="K17" s="11">
        <f t="shared" si="4"/>
        <v>164876</v>
      </c>
    </row>
    <row r="18" spans="1:11" ht="17.25" customHeight="1">
      <c r="A18" s="14" t="s">
        <v>95</v>
      </c>
      <c r="B18" s="13">
        <v>192</v>
      </c>
      <c r="C18" s="13">
        <v>210</v>
      </c>
      <c r="D18" s="13">
        <v>177</v>
      </c>
      <c r="E18" s="13">
        <v>171</v>
      </c>
      <c r="F18" s="13">
        <v>229</v>
      </c>
      <c r="G18" s="13">
        <v>479</v>
      </c>
      <c r="H18" s="13">
        <v>203</v>
      </c>
      <c r="I18" s="13">
        <v>29</v>
      </c>
      <c r="J18" s="13">
        <v>82</v>
      </c>
      <c r="K18" s="11">
        <f t="shared" si="4"/>
        <v>1772</v>
      </c>
    </row>
    <row r="19" spans="1:11" ht="17.25" customHeight="1">
      <c r="A19" s="14" t="s">
        <v>96</v>
      </c>
      <c r="B19" s="13">
        <v>4</v>
      </c>
      <c r="C19" s="13">
        <v>10</v>
      </c>
      <c r="D19" s="13">
        <v>5</v>
      </c>
      <c r="E19" s="13">
        <v>9</v>
      </c>
      <c r="F19" s="13">
        <v>13</v>
      </c>
      <c r="G19" s="13">
        <v>27</v>
      </c>
      <c r="H19" s="13">
        <v>7</v>
      </c>
      <c r="I19" s="13">
        <v>0</v>
      </c>
      <c r="J19" s="13">
        <v>13</v>
      </c>
      <c r="K19" s="11">
        <f t="shared" si="4"/>
        <v>88</v>
      </c>
    </row>
    <row r="20" spans="1:11" ht="17.25" customHeight="1">
      <c r="A20" s="16" t="s">
        <v>22</v>
      </c>
      <c r="B20" s="11">
        <f>+B21+B22+B23</f>
        <v>168608</v>
      </c>
      <c r="C20" s="11">
        <f aca="true" t="shared" si="6" ref="C20:J20">+C21+C22+C23</f>
        <v>194212</v>
      </c>
      <c r="D20" s="11">
        <f t="shared" si="6"/>
        <v>218552</v>
      </c>
      <c r="E20" s="11">
        <f t="shared" si="6"/>
        <v>138152</v>
      </c>
      <c r="F20" s="11">
        <f t="shared" si="6"/>
        <v>221562</v>
      </c>
      <c r="G20" s="11">
        <f t="shared" si="6"/>
        <v>414935</v>
      </c>
      <c r="H20" s="11">
        <f t="shared" si="6"/>
        <v>144883</v>
      </c>
      <c r="I20" s="11">
        <f t="shared" si="6"/>
        <v>33180</v>
      </c>
      <c r="J20" s="11">
        <f t="shared" si="6"/>
        <v>84871</v>
      </c>
      <c r="K20" s="11">
        <f t="shared" si="4"/>
        <v>1618955</v>
      </c>
    </row>
    <row r="21" spans="1:12" ht="17.25" customHeight="1">
      <c r="A21" s="12" t="s">
        <v>23</v>
      </c>
      <c r="B21" s="13">
        <v>85524</v>
      </c>
      <c r="C21" s="13">
        <v>109366</v>
      </c>
      <c r="D21" s="13">
        <v>125378</v>
      </c>
      <c r="E21" s="13">
        <v>76732</v>
      </c>
      <c r="F21" s="13">
        <v>120987</v>
      </c>
      <c r="G21" s="13">
        <v>208034</v>
      </c>
      <c r="H21" s="13">
        <v>76937</v>
      </c>
      <c r="I21" s="13">
        <v>19877</v>
      </c>
      <c r="J21" s="13">
        <v>46972</v>
      </c>
      <c r="K21" s="11">
        <f t="shared" si="4"/>
        <v>869807</v>
      </c>
      <c r="L21" s="50"/>
    </row>
    <row r="22" spans="1:12" ht="17.25" customHeight="1">
      <c r="A22" s="12" t="s">
        <v>24</v>
      </c>
      <c r="B22" s="13">
        <v>78817</v>
      </c>
      <c r="C22" s="13">
        <v>79557</v>
      </c>
      <c r="D22" s="13">
        <v>88971</v>
      </c>
      <c r="E22" s="13">
        <v>58133</v>
      </c>
      <c r="F22" s="13">
        <v>96567</v>
      </c>
      <c r="G22" s="13">
        <v>199449</v>
      </c>
      <c r="H22" s="13">
        <v>62148</v>
      </c>
      <c r="I22" s="13">
        <v>12374</v>
      </c>
      <c r="J22" s="13">
        <v>36425</v>
      </c>
      <c r="K22" s="11">
        <f t="shared" si="4"/>
        <v>712441</v>
      </c>
      <c r="L22" s="50"/>
    </row>
    <row r="23" spans="1:11" ht="17.25" customHeight="1">
      <c r="A23" s="12" t="s">
        <v>25</v>
      </c>
      <c r="B23" s="13">
        <v>4267</v>
      </c>
      <c r="C23" s="13">
        <v>5289</v>
      </c>
      <c r="D23" s="13">
        <v>4203</v>
      </c>
      <c r="E23" s="13">
        <v>3287</v>
      </c>
      <c r="F23" s="13">
        <v>4008</v>
      </c>
      <c r="G23" s="13">
        <v>7452</v>
      </c>
      <c r="H23" s="13">
        <v>5798</v>
      </c>
      <c r="I23" s="13">
        <v>929</v>
      </c>
      <c r="J23" s="13">
        <v>1474</v>
      </c>
      <c r="K23" s="11">
        <f t="shared" si="4"/>
        <v>36707</v>
      </c>
    </row>
    <row r="24" spans="1:11" ht="17.25" customHeight="1">
      <c r="A24" s="16" t="s">
        <v>26</v>
      </c>
      <c r="B24" s="13">
        <f>+B25+B26</f>
        <v>148582</v>
      </c>
      <c r="C24" s="13">
        <f aca="true" t="shared" si="7" ref="C24:J24">+C25+C26</f>
        <v>207138</v>
      </c>
      <c r="D24" s="13">
        <f t="shared" si="7"/>
        <v>218443</v>
      </c>
      <c r="E24" s="13">
        <f t="shared" si="7"/>
        <v>139761</v>
      </c>
      <c r="F24" s="13">
        <f t="shared" si="7"/>
        <v>174407</v>
      </c>
      <c r="G24" s="13">
        <f t="shared" si="7"/>
        <v>239560</v>
      </c>
      <c r="H24" s="13">
        <f t="shared" si="7"/>
        <v>122538</v>
      </c>
      <c r="I24" s="13">
        <f t="shared" si="7"/>
        <v>34256</v>
      </c>
      <c r="J24" s="13">
        <f t="shared" si="7"/>
        <v>97265</v>
      </c>
      <c r="K24" s="11">
        <f t="shared" si="4"/>
        <v>1381950</v>
      </c>
    </row>
    <row r="25" spans="1:12" ht="17.25" customHeight="1">
      <c r="A25" s="12" t="s">
        <v>115</v>
      </c>
      <c r="B25" s="13">
        <v>65877</v>
      </c>
      <c r="C25" s="13">
        <v>100869</v>
      </c>
      <c r="D25" s="13">
        <v>112196</v>
      </c>
      <c r="E25" s="13">
        <v>71827</v>
      </c>
      <c r="F25" s="13">
        <v>85139</v>
      </c>
      <c r="G25" s="13">
        <v>111984</v>
      </c>
      <c r="H25" s="13">
        <v>57516</v>
      </c>
      <c r="I25" s="13">
        <v>19810</v>
      </c>
      <c r="J25" s="13">
        <v>47302</v>
      </c>
      <c r="K25" s="11">
        <f t="shared" si="4"/>
        <v>672520</v>
      </c>
      <c r="L25" s="50"/>
    </row>
    <row r="26" spans="1:12" ht="17.25" customHeight="1">
      <c r="A26" s="12" t="s">
        <v>116</v>
      </c>
      <c r="B26" s="13">
        <v>82705</v>
      </c>
      <c r="C26" s="13">
        <v>106269</v>
      </c>
      <c r="D26" s="13">
        <v>106247</v>
      </c>
      <c r="E26" s="13">
        <v>67934</v>
      </c>
      <c r="F26" s="13">
        <v>89268</v>
      </c>
      <c r="G26" s="13">
        <v>127576</v>
      </c>
      <c r="H26" s="13">
        <v>65022</v>
      </c>
      <c r="I26" s="13">
        <v>14446</v>
      </c>
      <c r="J26" s="13">
        <v>49963</v>
      </c>
      <c r="K26" s="11">
        <f t="shared" si="4"/>
        <v>709430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8823</v>
      </c>
      <c r="I27" s="11">
        <v>0</v>
      </c>
      <c r="J27" s="11">
        <v>0</v>
      </c>
      <c r="K27" s="11">
        <f t="shared" si="4"/>
        <v>8823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6409.26</v>
      </c>
      <c r="I35" s="19">
        <v>0</v>
      </c>
      <c r="J35" s="19">
        <v>0</v>
      </c>
      <c r="K35" s="23">
        <f>SUM(B35:J35)</f>
        <v>6409.26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1748403.7499999998</v>
      </c>
      <c r="C47" s="22">
        <f aca="true" t="shared" si="12" ref="C47:H47">+C48+C57</f>
        <v>2541218.58</v>
      </c>
      <c r="D47" s="22">
        <f t="shared" si="12"/>
        <v>2915096.61</v>
      </c>
      <c r="E47" s="22">
        <f t="shared" si="12"/>
        <v>1691578.03</v>
      </c>
      <c r="F47" s="22">
        <f t="shared" si="12"/>
        <v>2286708.38</v>
      </c>
      <c r="G47" s="22">
        <f t="shared" si="12"/>
        <v>3199373.28</v>
      </c>
      <c r="H47" s="22">
        <f t="shared" si="12"/>
        <v>1717481.5899999999</v>
      </c>
      <c r="I47" s="22">
        <f>+I48+I57</f>
        <v>630179.12</v>
      </c>
      <c r="J47" s="22">
        <f>+J48+J57</f>
        <v>1038124.25</v>
      </c>
      <c r="K47" s="22">
        <f>SUM(B47:J47)</f>
        <v>17768163.589999996</v>
      </c>
    </row>
    <row r="48" spans="1:11" ht="17.25" customHeight="1">
      <c r="A48" s="16" t="s">
        <v>108</v>
      </c>
      <c r="B48" s="23">
        <f>SUM(B49:B56)</f>
        <v>1729084.0499999998</v>
      </c>
      <c r="C48" s="23">
        <f aca="true" t="shared" si="13" ref="C48:J48">SUM(C49:C56)</f>
        <v>2515763.2600000002</v>
      </c>
      <c r="D48" s="23">
        <f t="shared" si="13"/>
        <v>2888943.79</v>
      </c>
      <c r="E48" s="23">
        <f t="shared" si="13"/>
        <v>1668627.55</v>
      </c>
      <c r="F48" s="23">
        <f t="shared" si="13"/>
        <v>2263018.4499999997</v>
      </c>
      <c r="G48" s="23">
        <f t="shared" si="13"/>
        <v>3168761.48</v>
      </c>
      <c r="H48" s="23">
        <f t="shared" si="13"/>
        <v>1696903.1199999999</v>
      </c>
      <c r="I48" s="23">
        <f t="shared" si="13"/>
        <v>630179.12</v>
      </c>
      <c r="J48" s="23">
        <f t="shared" si="13"/>
        <v>1023761.87</v>
      </c>
      <c r="K48" s="23">
        <f aca="true" t="shared" si="14" ref="K48:K57">SUM(B48:J48)</f>
        <v>17585042.689999998</v>
      </c>
    </row>
    <row r="49" spans="1:11" ht="17.25" customHeight="1">
      <c r="A49" s="34" t="s">
        <v>43</v>
      </c>
      <c r="B49" s="23">
        <f aca="true" t="shared" si="15" ref="B49:H49">ROUND(B30*B7,2)</f>
        <v>1727892.23</v>
      </c>
      <c r="C49" s="23">
        <f t="shared" si="15"/>
        <v>2508263.68</v>
      </c>
      <c r="D49" s="23">
        <f t="shared" si="15"/>
        <v>2886564.37</v>
      </c>
      <c r="E49" s="23">
        <f t="shared" si="15"/>
        <v>1667675.36</v>
      </c>
      <c r="F49" s="23">
        <f t="shared" si="15"/>
        <v>2261241.92</v>
      </c>
      <c r="G49" s="23">
        <f t="shared" si="15"/>
        <v>3166157.48</v>
      </c>
      <c r="H49" s="23">
        <f t="shared" si="15"/>
        <v>1689427.64</v>
      </c>
      <c r="I49" s="23">
        <f>ROUND(I30*I7,2)</f>
        <v>629113.4</v>
      </c>
      <c r="J49" s="23">
        <f>ROUND(J30*J7,2)</f>
        <v>1021544.83</v>
      </c>
      <c r="K49" s="23">
        <f t="shared" si="14"/>
        <v>17557880.91</v>
      </c>
    </row>
    <row r="50" spans="1:11" ht="17.25" customHeight="1">
      <c r="A50" s="34" t="s">
        <v>44</v>
      </c>
      <c r="B50" s="19">
        <v>0</v>
      </c>
      <c r="C50" s="23">
        <f>ROUND(C31*C7,2)</f>
        <v>5575.3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5575.3</v>
      </c>
    </row>
    <row r="51" spans="1:11" ht="17.25" customHeight="1">
      <c r="A51" s="64" t="s">
        <v>104</v>
      </c>
      <c r="B51" s="65">
        <f aca="true" t="shared" si="16" ref="B51:H51">ROUND(B32*B7,2)</f>
        <v>-2899.86</v>
      </c>
      <c r="C51" s="65">
        <f t="shared" si="16"/>
        <v>-3849.44</v>
      </c>
      <c r="D51" s="65">
        <f t="shared" si="16"/>
        <v>-4006.34</v>
      </c>
      <c r="E51" s="65">
        <f t="shared" si="16"/>
        <v>-2493.21</v>
      </c>
      <c r="F51" s="65">
        <f t="shared" si="16"/>
        <v>-3504.99</v>
      </c>
      <c r="G51" s="65">
        <f t="shared" si="16"/>
        <v>-4826.08</v>
      </c>
      <c r="H51" s="65">
        <f t="shared" si="16"/>
        <v>-2648.82</v>
      </c>
      <c r="I51" s="19">
        <v>0</v>
      </c>
      <c r="J51" s="19">
        <v>0</v>
      </c>
      <c r="K51" s="65">
        <f>SUM(B51:J51)</f>
        <v>-24228.739999999998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6409.26</v>
      </c>
      <c r="I53" s="31">
        <f>+I35</f>
        <v>0</v>
      </c>
      <c r="J53" s="31">
        <f>+J35</f>
        <v>0</v>
      </c>
      <c r="K53" s="23">
        <f t="shared" si="14"/>
        <v>6409.26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19319.7</v>
      </c>
      <c r="C57" s="36">
        <v>25455.32</v>
      </c>
      <c r="D57" s="36">
        <v>26152.82</v>
      </c>
      <c r="E57" s="36">
        <v>22950.48</v>
      </c>
      <c r="F57" s="36">
        <v>23689.93</v>
      </c>
      <c r="G57" s="36">
        <v>30611.8</v>
      </c>
      <c r="H57" s="36">
        <v>20578.47</v>
      </c>
      <c r="I57" s="19">
        <v>0</v>
      </c>
      <c r="J57" s="36">
        <v>14362.38</v>
      </c>
      <c r="K57" s="36">
        <f t="shared" si="14"/>
        <v>183120.9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-183358.64</v>
      </c>
      <c r="C61" s="35">
        <f t="shared" si="17"/>
        <v>-211140.06</v>
      </c>
      <c r="D61" s="35">
        <f t="shared" si="17"/>
        <v>-200255.65</v>
      </c>
      <c r="E61" s="35">
        <f t="shared" si="17"/>
        <v>-234003.94</v>
      </c>
      <c r="F61" s="35">
        <f t="shared" si="17"/>
        <v>-190105.60000000006</v>
      </c>
      <c r="G61" s="35">
        <f t="shared" si="17"/>
        <v>-233755.45</v>
      </c>
      <c r="H61" s="35">
        <f t="shared" si="17"/>
        <v>-186327.55</v>
      </c>
      <c r="I61" s="35">
        <f t="shared" si="17"/>
        <v>-97590.46999999999</v>
      </c>
      <c r="J61" s="35">
        <f t="shared" si="17"/>
        <v>-70188.56</v>
      </c>
      <c r="K61" s="35">
        <f>SUM(B61:J61)</f>
        <v>-1606725.9200000002</v>
      </c>
    </row>
    <row r="62" spans="1:11" ht="18.75" customHeight="1">
      <c r="A62" s="16" t="s">
        <v>74</v>
      </c>
      <c r="B62" s="35">
        <f aca="true" t="shared" si="18" ref="B62:J62">B63+B64+B65+B66+B67+B68</f>
        <v>-162487.61000000002</v>
      </c>
      <c r="C62" s="35">
        <f t="shared" si="18"/>
        <v>-180819.12</v>
      </c>
      <c r="D62" s="35">
        <f t="shared" si="18"/>
        <v>-168170.9</v>
      </c>
      <c r="E62" s="35">
        <f t="shared" si="18"/>
        <v>-214039.32</v>
      </c>
      <c r="F62" s="35">
        <f t="shared" si="18"/>
        <v>-206383.48000000004</v>
      </c>
      <c r="G62" s="35">
        <f t="shared" si="18"/>
        <v>-233940.11</v>
      </c>
      <c r="H62" s="35">
        <f t="shared" si="18"/>
        <v>-166082.8</v>
      </c>
      <c r="I62" s="35">
        <f t="shared" si="18"/>
        <v>-27983.2</v>
      </c>
      <c r="J62" s="35">
        <f t="shared" si="18"/>
        <v>-56335</v>
      </c>
      <c r="K62" s="35">
        <f aca="true" t="shared" si="19" ref="K62:K91">SUM(B62:J62)</f>
        <v>-1416241.54</v>
      </c>
    </row>
    <row r="63" spans="1:11" ht="18.75" customHeight="1">
      <c r="A63" s="12" t="s">
        <v>75</v>
      </c>
      <c r="B63" s="35">
        <f>-ROUND(B9*$D$3,2)</f>
        <v>-123526.6</v>
      </c>
      <c r="C63" s="35">
        <f aca="true" t="shared" si="20" ref="C63:J63">-ROUND(C9*$D$3,2)</f>
        <v>-177270</v>
      </c>
      <c r="D63" s="35">
        <f t="shared" si="20"/>
        <v>-150445.8</v>
      </c>
      <c r="E63" s="35">
        <f t="shared" si="20"/>
        <v>-119122.4</v>
      </c>
      <c r="F63" s="35">
        <f t="shared" si="20"/>
        <v>-131780.2</v>
      </c>
      <c r="G63" s="35">
        <f t="shared" si="20"/>
        <v>-173432</v>
      </c>
      <c r="H63" s="35">
        <f t="shared" si="20"/>
        <v>-166082.8</v>
      </c>
      <c r="I63" s="35">
        <f t="shared" si="20"/>
        <v>-27983.2</v>
      </c>
      <c r="J63" s="35">
        <f t="shared" si="20"/>
        <v>-56335</v>
      </c>
      <c r="K63" s="35">
        <f t="shared" si="19"/>
        <v>-1125978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-912</v>
      </c>
      <c r="C65" s="35">
        <v>-220.4</v>
      </c>
      <c r="D65" s="35">
        <v>-387.6</v>
      </c>
      <c r="E65" s="35">
        <v>-482.6</v>
      </c>
      <c r="F65" s="35">
        <v>-482.6</v>
      </c>
      <c r="G65" s="35">
        <v>-288.8</v>
      </c>
      <c r="H65" s="19">
        <v>0</v>
      </c>
      <c r="I65" s="19">
        <v>0</v>
      </c>
      <c r="J65" s="19">
        <v>0</v>
      </c>
      <c r="K65" s="35">
        <f t="shared" si="19"/>
        <v>-2774</v>
      </c>
    </row>
    <row r="66" spans="1:11" ht="18.75" customHeight="1">
      <c r="A66" s="12" t="s">
        <v>105</v>
      </c>
      <c r="B66" s="35">
        <v>-4712</v>
      </c>
      <c r="C66" s="35">
        <v>-1170.4</v>
      </c>
      <c r="D66" s="35">
        <v>-1516.2</v>
      </c>
      <c r="E66" s="35">
        <v>-3530.2</v>
      </c>
      <c r="F66" s="35">
        <v>-1375.6</v>
      </c>
      <c r="G66" s="35">
        <v>-1197</v>
      </c>
      <c r="H66" s="19">
        <v>0</v>
      </c>
      <c r="I66" s="19">
        <v>0</v>
      </c>
      <c r="J66" s="19">
        <v>0</v>
      </c>
      <c r="K66" s="35">
        <f t="shared" si="19"/>
        <v>-13501.4</v>
      </c>
    </row>
    <row r="67" spans="1:11" ht="18.75" customHeight="1">
      <c r="A67" s="12" t="s">
        <v>52</v>
      </c>
      <c r="B67" s="35">
        <v>-33337.01</v>
      </c>
      <c r="C67" s="35">
        <v>-2158.32</v>
      </c>
      <c r="D67" s="35">
        <v>-15821.3</v>
      </c>
      <c r="E67" s="35">
        <v>-90904.12</v>
      </c>
      <c r="F67" s="35">
        <v>-72745.08</v>
      </c>
      <c r="G67" s="35">
        <v>-59022.31</v>
      </c>
      <c r="H67" s="19">
        <v>0</v>
      </c>
      <c r="I67" s="19">
        <v>0</v>
      </c>
      <c r="J67" s="19">
        <v>0</v>
      </c>
      <c r="K67" s="35">
        <f t="shared" si="19"/>
        <v>-273988.14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-20871.03</v>
      </c>
      <c r="C69" s="65">
        <f>SUM(C70:C102)</f>
        <v>-30320.94</v>
      </c>
      <c r="D69" s="65">
        <f>SUM(D70:D102)</f>
        <v>-32084.75</v>
      </c>
      <c r="E69" s="65">
        <f aca="true" t="shared" si="21" ref="E69:J69">SUM(E70:E102)</f>
        <v>-19964.62</v>
      </c>
      <c r="F69" s="65">
        <f t="shared" si="21"/>
        <v>-27825.08</v>
      </c>
      <c r="G69" s="65">
        <f t="shared" si="21"/>
        <v>-40639.020000000004</v>
      </c>
      <c r="H69" s="65">
        <f t="shared" si="21"/>
        <v>-20244.75</v>
      </c>
      <c r="I69" s="65">
        <f t="shared" si="21"/>
        <v>-69607.26999999999</v>
      </c>
      <c r="J69" s="65">
        <f t="shared" si="21"/>
        <v>-13853.56</v>
      </c>
      <c r="K69" s="65">
        <f t="shared" si="19"/>
        <v>-275411.02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5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62" t="s">
        <v>134</v>
      </c>
      <c r="B100" s="35">
        <v>-7621.9</v>
      </c>
      <c r="C100" s="35">
        <v>-11013.98</v>
      </c>
      <c r="D100" s="35">
        <v>-12828.43</v>
      </c>
      <c r="E100" s="35">
        <v>-7214.19</v>
      </c>
      <c r="F100" s="35">
        <v>-9922.69</v>
      </c>
      <c r="G100" s="35">
        <v>-13932.19</v>
      </c>
      <c r="H100" s="35">
        <v>-7170.84</v>
      </c>
      <c r="I100" s="35">
        <v>-2618.37</v>
      </c>
      <c r="J100" s="35">
        <v>-4378.34</v>
      </c>
      <c r="K100" s="46">
        <f>SUM(B100:J100)</f>
        <v>-76700.93</v>
      </c>
      <c r="L100" s="53"/>
    </row>
    <row r="101" spans="1:12" ht="18.75" customHeight="1">
      <c r="A101" s="62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135</v>
      </c>
      <c r="B103" s="19">
        <v>0</v>
      </c>
      <c r="C103" s="19">
        <v>0</v>
      </c>
      <c r="D103" s="19">
        <v>0</v>
      </c>
      <c r="E103" s="19">
        <v>0</v>
      </c>
      <c r="F103" s="46">
        <v>44102.96</v>
      </c>
      <c r="G103" s="35">
        <v>40823.68</v>
      </c>
      <c r="H103" s="19">
        <v>0</v>
      </c>
      <c r="I103" s="19">
        <v>0</v>
      </c>
      <c r="J103" s="19">
        <v>0</v>
      </c>
      <c r="K103" s="46">
        <f>SUM(B103:J103)</f>
        <v>84926.64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 aca="true" t="shared" si="22" ref="K103:K109">SUM(B105:J105)</f>
        <v>0</v>
      </c>
      <c r="L105" s="52"/>
    </row>
    <row r="106" spans="1:12" ht="18.75" customHeight="1">
      <c r="A106" s="16" t="s">
        <v>83</v>
      </c>
      <c r="B106" s="24">
        <f aca="true" t="shared" si="23" ref="B106:H106">+B107+B108</f>
        <v>1565045.1099999996</v>
      </c>
      <c r="C106" s="24">
        <f t="shared" si="23"/>
        <v>2330078.52</v>
      </c>
      <c r="D106" s="24">
        <f t="shared" si="23"/>
        <v>2714840.96</v>
      </c>
      <c r="E106" s="24">
        <f t="shared" si="23"/>
        <v>1457574.0899999999</v>
      </c>
      <c r="F106" s="24">
        <f t="shared" si="23"/>
        <v>2096602.7799999996</v>
      </c>
      <c r="G106" s="24">
        <f t="shared" si="23"/>
        <v>2965617.83</v>
      </c>
      <c r="H106" s="24">
        <f t="shared" si="23"/>
        <v>1531154.0399999998</v>
      </c>
      <c r="I106" s="24">
        <f>+I107+I108</f>
        <v>532588.65</v>
      </c>
      <c r="J106" s="24">
        <f>+J107+J108</f>
        <v>967935.69</v>
      </c>
      <c r="K106" s="46">
        <f t="shared" si="22"/>
        <v>16161437.669999998</v>
      </c>
      <c r="L106" s="52"/>
    </row>
    <row r="107" spans="1:12" ht="18" customHeight="1">
      <c r="A107" s="16" t="s">
        <v>82</v>
      </c>
      <c r="B107" s="24">
        <f aca="true" t="shared" si="24" ref="B107:J107">+B48+B62+B69+B103</f>
        <v>1545725.4099999997</v>
      </c>
      <c r="C107" s="24">
        <f t="shared" si="24"/>
        <v>2304623.2</v>
      </c>
      <c r="D107" s="24">
        <f t="shared" si="24"/>
        <v>2688688.14</v>
      </c>
      <c r="E107" s="24">
        <f t="shared" si="24"/>
        <v>1434623.6099999999</v>
      </c>
      <c r="F107" s="24">
        <f t="shared" si="24"/>
        <v>2072912.8499999996</v>
      </c>
      <c r="G107" s="24">
        <f t="shared" si="24"/>
        <v>2935006.0300000003</v>
      </c>
      <c r="H107" s="24">
        <f t="shared" si="24"/>
        <v>1510575.5699999998</v>
      </c>
      <c r="I107" s="24">
        <f t="shared" si="24"/>
        <v>532588.65</v>
      </c>
      <c r="J107" s="24">
        <f t="shared" si="24"/>
        <v>953573.3099999999</v>
      </c>
      <c r="K107" s="46">
        <f t="shared" si="22"/>
        <v>15978316.77</v>
      </c>
      <c r="L107" s="52"/>
    </row>
    <row r="108" spans="1:11" ht="18.75" customHeight="1">
      <c r="A108" s="16" t="s">
        <v>99</v>
      </c>
      <c r="B108" s="24">
        <f aca="true" t="shared" si="25" ref="B108:J108">IF(+B57+B104+B109&lt;0,0,(B57+B104+B109))</f>
        <v>19319.7</v>
      </c>
      <c r="C108" s="24">
        <f t="shared" si="25"/>
        <v>25455.32</v>
      </c>
      <c r="D108" s="24">
        <f t="shared" si="25"/>
        <v>26152.82</v>
      </c>
      <c r="E108" s="24">
        <f t="shared" si="25"/>
        <v>22950.48</v>
      </c>
      <c r="F108" s="24">
        <f t="shared" si="25"/>
        <v>23689.93</v>
      </c>
      <c r="G108" s="24">
        <f t="shared" si="25"/>
        <v>30611.8</v>
      </c>
      <c r="H108" s="24">
        <f t="shared" si="25"/>
        <v>20578.47</v>
      </c>
      <c r="I108" s="19">
        <f t="shared" si="25"/>
        <v>0</v>
      </c>
      <c r="J108" s="24">
        <f t="shared" si="25"/>
        <v>14362.38</v>
      </c>
      <c r="K108" s="46">
        <f t="shared" si="22"/>
        <v>183120.9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 t="shared" si="22"/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16161437.7</v>
      </c>
      <c r="L114" s="52"/>
    </row>
    <row r="115" spans="1:11" ht="18.75" customHeight="1">
      <c r="A115" s="26" t="s">
        <v>70</v>
      </c>
      <c r="B115" s="27">
        <v>205946.4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205946.4</v>
      </c>
    </row>
    <row r="116" spans="1:11" ht="18.75" customHeight="1">
      <c r="A116" s="26" t="s">
        <v>71</v>
      </c>
      <c r="B116" s="27">
        <v>1359098.71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6" ref="K116:K133">SUM(B116:J116)</f>
        <v>1359098.71</v>
      </c>
    </row>
    <row r="117" spans="1:11" ht="18.75" customHeight="1">
      <c r="A117" s="26" t="s">
        <v>72</v>
      </c>
      <c r="B117" s="38">
        <v>0</v>
      </c>
      <c r="C117" s="27">
        <f>+C106</f>
        <v>2330078.52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6"/>
        <v>2330078.52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2714840.96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6"/>
        <v>2714840.96</v>
      </c>
    </row>
    <row r="119" spans="1:11" ht="18.75" customHeight="1">
      <c r="A119" s="26" t="s">
        <v>118</v>
      </c>
      <c r="B119" s="38">
        <v>0</v>
      </c>
      <c r="C119" s="38">
        <v>0</v>
      </c>
      <c r="D119" s="38">
        <v>0</v>
      </c>
      <c r="E119" s="27">
        <v>1311816.68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6"/>
        <v>1311816.68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145757.41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6"/>
        <v>145757.41</v>
      </c>
    </row>
    <row r="121" spans="1:11" ht="18.75" customHeight="1">
      <c r="A121" s="66" t="s">
        <v>120</v>
      </c>
      <c r="B121" s="38">
        <v>0</v>
      </c>
      <c r="C121" s="38">
        <v>0</v>
      </c>
      <c r="D121" s="38">
        <v>0</v>
      </c>
      <c r="E121" s="38">
        <v>0</v>
      </c>
      <c r="F121" s="27">
        <v>441054.53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6"/>
        <v>441054.53</v>
      </c>
    </row>
    <row r="122" spans="1:11" ht="18.75" customHeight="1">
      <c r="A122" s="6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738700.47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6"/>
        <v>738700.47</v>
      </c>
    </row>
    <row r="123" spans="1:11" ht="18.75" customHeight="1">
      <c r="A123" s="6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101266.21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6"/>
        <v>101266.21</v>
      </c>
    </row>
    <row r="124" spans="1:11" ht="18.75" customHeight="1">
      <c r="A124" s="66" t="s">
        <v>123</v>
      </c>
      <c r="B124" s="68">
        <v>0</v>
      </c>
      <c r="C124" s="68">
        <v>0</v>
      </c>
      <c r="D124" s="68">
        <v>0</v>
      </c>
      <c r="E124" s="68">
        <v>0</v>
      </c>
      <c r="F124" s="69">
        <v>815581.58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6"/>
        <v>815581.58</v>
      </c>
    </row>
    <row r="125" spans="1:11" ht="18.75" customHeight="1">
      <c r="A125" s="6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863469.39</v>
      </c>
      <c r="H125" s="38">
        <v>0</v>
      </c>
      <c r="I125" s="38">
        <v>0</v>
      </c>
      <c r="J125" s="38">
        <v>0</v>
      </c>
      <c r="K125" s="39">
        <f t="shared" si="26"/>
        <v>863469.39</v>
      </c>
    </row>
    <row r="126" spans="1:11" ht="18.75" customHeight="1">
      <c r="A126" s="6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68536.83</v>
      </c>
      <c r="H126" s="38">
        <v>0</v>
      </c>
      <c r="I126" s="38">
        <v>0</v>
      </c>
      <c r="J126" s="38">
        <v>0</v>
      </c>
      <c r="K126" s="39">
        <f t="shared" si="26"/>
        <v>68536.83</v>
      </c>
    </row>
    <row r="127" spans="1:11" ht="18.75" customHeight="1">
      <c r="A127" s="6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468179.52</v>
      </c>
      <c r="H127" s="38">
        <v>0</v>
      </c>
      <c r="I127" s="38">
        <v>0</v>
      </c>
      <c r="J127" s="38">
        <v>0</v>
      </c>
      <c r="K127" s="39">
        <f t="shared" si="26"/>
        <v>468179.52</v>
      </c>
    </row>
    <row r="128" spans="1:11" ht="18.75" customHeight="1">
      <c r="A128" s="6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430372.74</v>
      </c>
      <c r="H128" s="38">
        <v>0</v>
      </c>
      <c r="I128" s="38">
        <v>0</v>
      </c>
      <c r="J128" s="38">
        <v>0</v>
      </c>
      <c r="K128" s="39">
        <f t="shared" si="26"/>
        <v>430372.74</v>
      </c>
    </row>
    <row r="129" spans="1:11" ht="18.75" customHeight="1">
      <c r="A129" s="6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1135059.36</v>
      </c>
      <c r="H129" s="38">
        <v>0</v>
      </c>
      <c r="I129" s="38">
        <v>0</v>
      </c>
      <c r="J129" s="38">
        <v>0</v>
      </c>
      <c r="K129" s="39">
        <f t="shared" si="26"/>
        <v>1135059.36</v>
      </c>
    </row>
    <row r="130" spans="1:11" ht="18.75" customHeight="1">
      <c r="A130" s="6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545241.45</v>
      </c>
      <c r="I130" s="38">
        <v>0</v>
      </c>
      <c r="J130" s="38">
        <v>0</v>
      </c>
      <c r="K130" s="39">
        <f t="shared" si="26"/>
        <v>545241.45</v>
      </c>
    </row>
    <row r="131" spans="1:11" ht="18.75" customHeight="1">
      <c r="A131" s="6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985912.59</v>
      </c>
      <c r="I131" s="38">
        <v>0</v>
      </c>
      <c r="J131" s="38">
        <v>0</v>
      </c>
      <c r="K131" s="39">
        <f t="shared" si="26"/>
        <v>985912.59</v>
      </c>
    </row>
    <row r="132" spans="1:11" ht="18.75" customHeight="1">
      <c r="A132" s="6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532588.65</v>
      </c>
      <c r="J132" s="38">
        <v>0</v>
      </c>
      <c r="K132" s="39">
        <f t="shared" si="26"/>
        <v>532588.65</v>
      </c>
    </row>
    <row r="133" spans="1:11" ht="18.75" customHeight="1">
      <c r="A133" s="67" t="s">
        <v>132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1">
        <v>967935.7</v>
      </c>
      <c r="K133" s="42">
        <f t="shared" si="26"/>
        <v>967935.7</v>
      </c>
    </row>
    <row r="134" spans="1:11" ht="18.75" customHeight="1">
      <c r="A134" s="74" t="s">
        <v>136</v>
      </c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-0.010000000009313226</v>
      </c>
      <c r="K134" s="49"/>
    </row>
    <row r="135" ht="18.75" customHeight="1">
      <c r="A135" s="74" t="s">
        <v>137</v>
      </c>
    </row>
    <row r="136" ht="18.75" customHeight="1">
      <c r="A136" s="74" t="s">
        <v>138</v>
      </c>
    </row>
    <row r="137" spans="1:5" ht="18.75" customHeight="1">
      <c r="A137" s="74" t="s">
        <v>139</v>
      </c>
      <c r="B137" s="74"/>
      <c r="C137" s="74"/>
      <c r="D137" s="74"/>
      <c r="E137" s="74"/>
    </row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2017-08-16T19:15:03Z</dcterms:modified>
  <cp:category/>
  <cp:version/>
  <cp:contentType/>
  <cp:contentStatus/>
</cp:coreProperties>
</file>