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<sst xmlns="http://schemas.openxmlformats.org/spreadsheetml/2006/main" count="135" uniqueCount="135">
  <si>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</si>
  <si>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</si>
  <si>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</si>
  <si>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</si>
  <si>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</si>
  <si>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</si>
  <si>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</si>
  <si>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</si>
  <si>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</si>
  <si>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</si>
  <si>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</si>
  <si>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</si>
  <si>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</si>
  <si>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</si>
  <si>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</si>
  <si>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</si>
  <si>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</si>
  <si>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</si>
  <si>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</si>
  <si>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</si>
  <si>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</si>
  <si>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</si>
  <si>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</si>
  <si>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</si>
  <si>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</si>
  <si>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</si>
  <si>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</si>
  <si>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</si>
  <si>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</si>
  <si>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</si>
  <si>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</si>
  <si>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</si>
  <si>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</si>
  <si>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</si>
  <si>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</si>
  <si>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</si>
  <si>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</si>
  <si>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</si>
  <si>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</si>
  <si>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</si>
  <si>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</si>
  <si>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</si>
  <si>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</si>
  <si>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</si>
  <si>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</si>
  <si>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</si>
  <si>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</si>
  <si>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</si>
  <si>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</si>
  <si>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</si>
  <si>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</si>
  <si>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</si>
  <si>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</si>
  <si>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</si>
  <si>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</si>
  <si>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</si>
  <si>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</si>
  <si>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</si>
  <si>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</si>
  <si>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</si>
  <si>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</si>
  <si>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</si>
  <si>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</si>
  <si>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</si>
  <si>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</si>
  <si>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</si>
  <si>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</si>
  <si>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</si>
  <si>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</si>
  <si>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</si>
  <si>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</si>
  <si>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</si>
  <si>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</si>
  <si>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</si>
  <si>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</si>
  <si>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</si>
  <si>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</si>
  <si>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</si>
  <si>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</si>
  <si>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</si>
  <si>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</si>
  <si>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</si>
  <si>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</si>
  <si>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</si>
  <si>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</si>
  <si>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</si>
  <si>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</si>
  <si>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</si>
  <si>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</si>
  <si>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</si>
  <si>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</si>
  <si>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</si>
  <si>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</si>
  <si>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</si>
  <si>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</si>
  <si>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</si>
  <si>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</si>
  <si>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</si>
  <si>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</si>
  <si>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</si>
  <si>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</si>
  <si>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</si>
  <si>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</si>
  <si>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</si>
  <si>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</si>
  <si>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</si>
  <si>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</si>
  <si>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</si>
  <si>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</si>
  <si>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</si>
  <si>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</si>
  <si>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</si>
  <si>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</si>
  <si>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</si>
  <si>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</si>
  <si>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</si>
  <si>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</si>
  <si>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</si>
  <si>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</si>
  <si>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</si>
  <si>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</si>
  <si>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</si>
  <si>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</si>
  <si>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</si>
  <si>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</si>
  <si>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</si>
  <si>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</si>
  <si>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</si>
  <si>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</si>
  <si>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</si>
  <si>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</si>
  <si>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</si>
  <si>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</si>
  <si>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</si>
  <si>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06/08/17 - VENCIMENTO 11/08/17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</si>
</sst>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172154</v>
      </c>
      <c r="C7" s="9">
        <f t="shared" si="0"/>
        <v>233260</v>
      </c>
      <c r="D7" s="9">
        <f t="shared" si="0"/>
        <v>255925</v>
      </c>
      <c r="E7" s="9">
        <f t="shared" si="0"/>
        <v>139059</v>
      </c>
      <c r="F7" s="9">
        <f t="shared" si="0"/>
        <v>239045</v>
      </c>
      <c r="G7" s="9">
        <f t="shared" si="0"/>
        <v>403449</v>
      </c>
      <c r="H7" s="9">
        <f t="shared" si="0"/>
        <v>150463</v>
      </c>
      <c r="I7" s="9">
        <f t="shared" si="0"/>
        <v>27470</v>
      </c>
      <c r="J7" s="9">
        <f t="shared" si="0"/>
        <v>120915</v>
      </c>
      <c r="K7" s="9">
        <f t="shared" si="0"/>
        <v>1741740</v>
      </c>
      <c r="L7" s="52"/>
    </row>
    <row r="8" spans="1:11" ht="17.25" customHeight="1">
      <c r="A8" s="10" t="s">
        <v>97</v>
      </c>
      <c r="B8" s="11">
        <f>B9+B12+B16</f>
        <v>81992</v>
      </c>
      <c r="C8" s="11">
        <f aca="true" t="shared" si="1" ref="C8:J8">C9+C12+C16</f>
        <v>116438</v>
      </c>
      <c r="D8" s="11">
        <f t="shared" si="1"/>
        <v>118686</v>
      </c>
      <c r="E8" s="11">
        <f t="shared" si="1"/>
        <v>69363</v>
      </c>
      <c r="F8" s="11">
        <f t="shared" si="1"/>
        <v>109910</v>
      </c>
      <c r="G8" s="11">
        <f t="shared" si="1"/>
        <v>188170</v>
      </c>
      <c r="H8" s="11">
        <f t="shared" si="1"/>
        <v>81356</v>
      </c>
      <c r="I8" s="11">
        <f t="shared" si="1"/>
        <v>11723</v>
      </c>
      <c r="J8" s="11">
        <f t="shared" si="1"/>
        <v>56897</v>
      </c>
      <c r="K8" s="11">
        <f>SUM(B8:J8)</f>
        <v>834535</v>
      </c>
    </row>
    <row r="9" spans="1:11" ht="17.25" customHeight="1">
      <c r="A9" s="15" t="s">
        <v>16</v>
      </c>
      <c r="B9" s="13">
        <f>+B10+B11</f>
        <v>15584</v>
      </c>
      <c r="C9" s="13">
        <f aca="true" t="shared" si="2" ref="C9:J9">+C10+C11</f>
        <v>23963</v>
      </c>
      <c r="D9" s="13">
        <f t="shared" si="2"/>
        <v>23232</v>
      </c>
      <c r="E9" s="13">
        <f t="shared" si="2"/>
        <v>13684</v>
      </c>
      <c r="F9" s="13">
        <f t="shared" si="2"/>
        <v>17584</v>
      </c>
      <c r="G9" s="13">
        <f t="shared" si="2"/>
        <v>24474</v>
      </c>
      <c r="H9" s="13">
        <f t="shared" si="2"/>
        <v>17779</v>
      </c>
      <c r="I9" s="13">
        <f t="shared" si="2"/>
        <v>2730</v>
      </c>
      <c r="J9" s="13">
        <f t="shared" si="2"/>
        <v>11472</v>
      </c>
      <c r="K9" s="11">
        <f>SUM(B9:J9)</f>
        <v>150502</v>
      </c>
    </row>
    <row r="10" spans="1:11" ht="17.25" customHeight="1">
      <c r="A10" s="29" t="s">
        <v>17</v>
      </c>
      <c r="B10" s="13">
        <v>15584</v>
      </c>
      <c r="C10" s="13">
        <v>23963</v>
      </c>
      <c r="D10" s="13">
        <v>23232</v>
      </c>
      <c r="E10" s="13">
        <v>13684</v>
      </c>
      <c r="F10" s="13">
        <v>17584</v>
      </c>
      <c r="G10" s="13">
        <v>24474</v>
      </c>
      <c r="H10" s="13">
        <v>17779</v>
      </c>
      <c r="I10" s="13">
        <v>2730</v>
      </c>
      <c r="J10" s="13">
        <v>11472</v>
      </c>
      <c r="K10" s="11">
        <f>SUM(B10:J10)</f>
        <v>150502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61184</v>
      </c>
      <c r="C12" s="17">
        <f t="shared" si="3"/>
        <v>85193</v>
      </c>
      <c r="D12" s="17">
        <f t="shared" si="3"/>
        <v>88187</v>
      </c>
      <c r="E12" s="17">
        <f t="shared" si="3"/>
        <v>51432</v>
      </c>
      <c r="F12" s="17">
        <f t="shared" si="3"/>
        <v>84253</v>
      </c>
      <c r="G12" s="17">
        <f t="shared" si="3"/>
        <v>150199</v>
      </c>
      <c r="H12" s="17">
        <f t="shared" si="3"/>
        <v>59166</v>
      </c>
      <c r="I12" s="17">
        <f t="shared" si="3"/>
        <v>8135</v>
      </c>
      <c r="J12" s="17">
        <f t="shared" si="3"/>
        <v>42061</v>
      </c>
      <c r="K12" s="11">
        <f aca="true" t="shared" si="4" ref="K12:K27">SUM(B12:J12)</f>
        <v>629810</v>
      </c>
    </row>
    <row r="13" spans="1:13" ht="17.25" customHeight="1">
      <c r="A13" s="14" t="s">
        <v>19</v>
      </c>
      <c r="B13" s="13">
        <v>27119</v>
      </c>
      <c r="C13" s="13">
        <v>41066</v>
      </c>
      <c r="D13" s="13">
        <v>43422</v>
      </c>
      <c r="E13" s="13">
        <v>24804</v>
      </c>
      <c r="F13" s="13">
        <v>37267</v>
      </c>
      <c r="G13" s="13">
        <v>60939</v>
      </c>
      <c r="H13" s="13">
        <v>24324</v>
      </c>
      <c r="I13" s="13">
        <v>4330</v>
      </c>
      <c r="J13" s="13">
        <v>20762</v>
      </c>
      <c r="K13" s="11">
        <f t="shared" si="4"/>
        <v>284033</v>
      </c>
      <c r="L13" s="52"/>
      <c r="M13" s="53"/>
    </row>
    <row r="14" spans="1:12" ht="17.25" customHeight="1">
      <c r="A14" s="14" t="s">
        <v>20</v>
      </c>
      <c r="B14" s="13">
        <v>32648</v>
      </c>
      <c r="C14" s="13">
        <v>41957</v>
      </c>
      <c r="D14" s="13">
        <v>43175</v>
      </c>
      <c r="E14" s="13">
        <v>25258</v>
      </c>
      <c r="F14" s="13">
        <v>45399</v>
      </c>
      <c r="G14" s="13">
        <v>86636</v>
      </c>
      <c r="H14" s="13">
        <v>32500</v>
      </c>
      <c r="I14" s="13">
        <v>3573</v>
      </c>
      <c r="J14" s="13">
        <v>20529</v>
      </c>
      <c r="K14" s="11">
        <f t="shared" si="4"/>
        <v>331675</v>
      </c>
      <c r="L14" s="52"/>
    </row>
    <row r="15" spans="1:11" ht="17.25" customHeight="1">
      <c r="A15" s="14" t="s">
        <v>21</v>
      </c>
      <c r="B15" s="13">
        <v>1417</v>
      </c>
      <c r="C15" s="13">
        <v>2170</v>
      </c>
      <c r="D15" s="13">
        <v>1590</v>
      </c>
      <c r="E15" s="13">
        <v>1370</v>
      </c>
      <c r="F15" s="13">
        <v>1587</v>
      </c>
      <c r="G15" s="13">
        <v>2624</v>
      </c>
      <c r="H15" s="13">
        <v>2342</v>
      </c>
      <c r="I15" s="13">
        <v>232</v>
      </c>
      <c r="J15" s="13">
        <v>770</v>
      </c>
      <c r="K15" s="11">
        <f t="shared" si="4"/>
        <v>14102</v>
      </c>
    </row>
    <row r="16" spans="1:11" ht="17.25" customHeight="1">
      <c r="A16" s="15" t="s">
        <v>93</v>
      </c>
      <c r="B16" s="13">
        <f>B17+B18+B19</f>
        <v>5224</v>
      </c>
      <c r="C16" s="13">
        <f aca="true" t="shared" si="5" ref="C16:J16">C17+C18+C19</f>
        <v>7282</v>
      </c>
      <c r="D16" s="13">
        <f t="shared" si="5"/>
        <v>7267</v>
      </c>
      <c r="E16" s="13">
        <f t="shared" si="5"/>
        <v>4247</v>
      </c>
      <c r="F16" s="13">
        <f t="shared" si="5"/>
        <v>8073</v>
      </c>
      <c r="G16" s="13">
        <f t="shared" si="5"/>
        <v>13497</v>
      </c>
      <c r="H16" s="13">
        <f t="shared" si="5"/>
        <v>4411</v>
      </c>
      <c r="I16" s="13">
        <f t="shared" si="5"/>
        <v>858</v>
      </c>
      <c r="J16" s="13">
        <f t="shared" si="5"/>
        <v>3364</v>
      </c>
      <c r="K16" s="11">
        <f t="shared" si="4"/>
        <v>54223</v>
      </c>
    </row>
    <row r="17" spans="1:11" ht="17.25" customHeight="1">
      <c r="A17" s="14" t="s">
        <v>94</v>
      </c>
      <c r="B17" s="13">
        <v>5162</v>
      </c>
      <c r="C17" s="13">
        <v>7195</v>
      </c>
      <c r="D17" s="13">
        <v>7178</v>
      </c>
      <c r="E17" s="13">
        <v>4209</v>
      </c>
      <c r="F17" s="13">
        <v>7984</v>
      </c>
      <c r="G17" s="13">
        <v>13290</v>
      </c>
      <c r="H17" s="13">
        <v>4348</v>
      </c>
      <c r="I17" s="13">
        <v>854</v>
      </c>
      <c r="J17" s="13">
        <v>3339</v>
      </c>
      <c r="K17" s="11">
        <f t="shared" si="4"/>
        <v>53559</v>
      </c>
    </row>
    <row r="18" spans="1:11" ht="17.25" customHeight="1">
      <c r="A18" s="14" t="s">
        <v>95</v>
      </c>
      <c r="B18" s="13">
        <v>62</v>
      </c>
      <c r="C18" s="13">
        <v>83</v>
      </c>
      <c r="D18" s="13">
        <v>86</v>
      </c>
      <c r="E18" s="13">
        <v>34</v>
      </c>
      <c r="F18" s="13">
        <v>88</v>
      </c>
      <c r="G18" s="13">
        <v>199</v>
      </c>
      <c r="H18" s="13">
        <v>61</v>
      </c>
      <c r="I18" s="13">
        <v>4</v>
      </c>
      <c r="J18" s="13">
        <v>23</v>
      </c>
      <c r="K18" s="11">
        <f t="shared" si="4"/>
        <v>640</v>
      </c>
    </row>
    <row r="19" spans="1:11" ht="17.25" customHeight="1">
      <c r="A19" s="14" t="s">
        <v>96</v>
      </c>
      <c r="B19" s="13">
        <v>0</v>
      </c>
      <c r="C19" s="13">
        <v>4</v>
      </c>
      <c r="D19" s="13">
        <v>3</v>
      </c>
      <c r="E19" s="13">
        <v>4</v>
      </c>
      <c r="F19" s="13">
        <v>1</v>
      </c>
      <c r="G19" s="13">
        <v>8</v>
      </c>
      <c r="H19" s="13">
        <v>2</v>
      </c>
      <c r="I19" s="13">
        <v>0</v>
      </c>
      <c r="J19" s="13">
        <v>2</v>
      </c>
      <c r="K19" s="11">
        <f t="shared" si="4"/>
        <v>24</v>
      </c>
    </row>
    <row r="20" spans="1:11" ht="17.25" customHeight="1">
      <c r="A20" s="16" t="s">
        <v>22</v>
      </c>
      <c r="B20" s="11">
        <f>+B21+B22+B23</f>
        <v>48547</v>
      </c>
      <c r="C20" s="11">
        <f aca="true" t="shared" si="6" ref="C20:J20">+C21+C22+C23</f>
        <v>57854</v>
      </c>
      <c r="D20" s="11">
        <f t="shared" si="6"/>
        <v>70102</v>
      </c>
      <c r="E20" s="11">
        <f t="shared" si="6"/>
        <v>34345</v>
      </c>
      <c r="F20" s="11">
        <f t="shared" si="6"/>
        <v>76250</v>
      </c>
      <c r="G20" s="11">
        <f t="shared" si="6"/>
        <v>143921</v>
      </c>
      <c r="H20" s="11">
        <f t="shared" si="6"/>
        <v>39694</v>
      </c>
      <c r="I20" s="11">
        <f t="shared" si="6"/>
        <v>7205</v>
      </c>
      <c r="J20" s="11">
        <f t="shared" si="6"/>
        <v>30034</v>
      </c>
      <c r="K20" s="11">
        <f t="shared" si="4"/>
        <v>507952</v>
      </c>
    </row>
    <row r="21" spans="1:12" ht="17.25" customHeight="1">
      <c r="A21" s="12" t="s">
        <v>23</v>
      </c>
      <c r="B21" s="13">
        <v>25234</v>
      </c>
      <c r="C21" s="13">
        <v>32841</v>
      </c>
      <c r="D21" s="13">
        <v>40455</v>
      </c>
      <c r="E21" s="13">
        <v>19477</v>
      </c>
      <c r="F21" s="13">
        <v>39178</v>
      </c>
      <c r="G21" s="13">
        <v>65165</v>
      </c>
      <c r="H21" s="13">
        <v>20081</v>
      </c>
      <c r="I21" s="13">
        <v>4448</v>
      </c>
      <c r="J21" s="13">
        <v>17223</v>
      </c>
      <c r="K21" s="11">
        <f t="shared" si="4"/>
        <v>264102</v>
      </c>
      <c r="L21" s="52"/>
    </row>
    <row r="22" spans="1:12" ht="17.25" customHeight="1">
      <c r="A22" s="12" t="s">
        <v>24</v>
      </c>
      <c r="B22" s="13">
        <v>22665</v>
      </c>
      <c r="C22" s="13">
        <v>24169</v>
      </c>
      <c r="D22" s="13">
        <v>28893</v>
      </c>
      <c r="E22" s="13">
        <v>14407</v>
      </c>
      <c r="F22" s="13">
        <v>36359</v>
      </c>
      <c r="G22" s="13">
        <v>77433</v>
      </c>
      <c r="H22" s="13">
        <v>18867</v>
      </c>
      <c r="I22" s="13">
        <v>2673</v>
      </c>
      <c r="J22" s="13">
        <v>12479</v>
      </c>
      <c r="K22" s="11">
        <f t="shared" si="4"/>
        <v>237945</v>
      </c>
      <c r="L22" s="52"/>
    </row>
    <row r="23" spans="1:11" ht="17.25" customHeight="1">
      <c r="A23" s="12" t="s">
        <v>25</v>
      </c>
      <c r="B23" s="13">
        <v>648</v>
      </c>
      <c r="C23" s="13">
        <v>844</v>
      </c>
      <c r="D23" s="13">
        <v>754</v>
      </c>
      <c r="E23" s="13">
        <v>461</v>
      </c>
      <c r="F23" s="13">
        <v>713</v>
      </c>
      <c r="G23" s="13">
        <v>1323</v>
      </c>
      <c r="H23" s="13">
        <v>746</v>
      </c>
      <c r="I23" s="13">
        <v>84</v>
      </c>
      <c r="J23" s="13">
        <v>332</v>
      </c>
      <c r="K23" s="11">
        <f t="shared" si="4"/>
        <v>5905</v>
      </c>
    </row>
    <row r="24" spans="1:11" ht="17.25" customHeight="1">
      <c r="A24" s="16" t="s">
        <v>26</v>
      </c>
      <c r="B24" s="13">
        <f>+B25+B26</f>
        <v>41615</v>
      </c>
      <c r="C24" s="13">
        <f aca="true" t="shared" si="7" ref="C24:J24">+C25+C26</f>
        <v>58968</v>
      </c>
      <c r="D24" s="13">
        <f t="shared" si="7"/>
        <v>67137</v>
      </c>
      <c r="E24" s="13">
        <f t="shared" si="7"/>
        <v>35351</v>
      </c>
      <c r="F24" s="13">
        <f t="shared" si="7"/>
        <v>52885</v>
      </c>
      <c r="G24" s="13">
        <f t="shared" si="7"/>
        <v>71358</v>
      </c>
      <c r="H24" s="13">
        <f t="shared" si="7"/>
        <v>28770</v>
      </c>
      <c r="I24" s="13">
        <f t="shared" si="7"/>
        <v>8542</v>
      </c>
      <c r="J24" s="13">
        <f t="shared" si="7"/>
        <v>33984</v>
      </c>
      <c r="K24" s="11">
        <f t="shared" si="4"/>
        <v>398610</v>
      </c>
    </row>
    <row r="25" spans="1:12" ht="17.25" customHeight="1">
      <c r="A25" s="12" t="s">
        <v>115</v>
      </c>
      <c r="B25" s="13">
        <v>23672</v>
      </c>
      <c r="C25" s="13">
        <v>35967</v>
      </c>
      <c r="D25" s="13">
        <v>42929</v>
      </c>
      <c r="E25" s="13">
        <v>22529</v>
      </c>
      <c r="F25" s="13">
        <v>31441</v>
      </c>
      <c r="G25" s="13">
        <v>40218</v>
      </c>
      <c r="H25" s="13">
        <v>16643</v>
      </c>
      <c r="I25" s="13">
        <v>6216</v>
      </c>
      <c r="J25" s="13">
        <v>20181</v>
      </c>
      <c r="K25" s="11">
        <f t="shared" si="4"/>
        <v>239796</v>
      </c>
      <c r="L25" s="52"/>
    </row>
    <row r="26" spans="1:12" ht="17.25" customHeight="1">
      <c r="A26" s="12" t="s">
        <v>116</v>
      </c>
      <c r="B26" s="13">
        <v>17943</v>
      </c>
      <c r="C26" s="13">
        <v>23001</v>
      </c>
      <c r="D26" s="13">
        <v>24208</v>
      </c>
      <c r="E26" s="13">
        <v>12822</v>
      </c>
      <c r="F26" s="13">
        <v>21444</v>
      </c>
      <c r="G26" s="13">
        <v>31140</v>
      </c>
      <c r="H26" s="13">
        <v>12127</v>
      </c>
      <c r="I26" s="13">
        <v>2326</v>
      </c>
      <c r="J26" s="13">
        <v>13803</v>
      </c>
      <c r="K26" s="11">
        <f t="shared" si="4"/>
        <v>158814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643</v>
      </c>
      <c r="I27" s="11">
        <v>0</v>
      </c>
      <c r="J27" s="11">
        <v>0</v>
      </c>
      <c r="K27" s="11">
        <f t="shared" si="4"/>
        <v>643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30408.56</v>
      </c>
      <c r="I35" s="19">
        <v>0</v>
      </c>
      <c r="J35" s="19">
        <v>0</v>
      </c>
      <c r="K35" s="23">
        <f>SUM(B35:J35)</f>
        <v>30408.56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514962.69999999995</v>
      </c>
      <c r="C47" s="22">
        <f aca="true" t="shared" si="12" ref="C47:H47">+C48+C57</f>
        <v>775251.7100000001</v>
      </c>
      <c r="D47" s="22">
        <f t="shared" si="12"/>
        <v>953228.76</v>
      </c>
      <c r="E47" s="22">
        <f t="shared" si="12"/>
        <v>451807.89</v>
      </c>
      <c r="F47" s="22">
        <f t="shared" si="12"/>
        <v>752680.1900000001</v>
      </c>
      <c r="G47" s="22">
        <f t="shared" si="12"/>
        <v>1068733.04</v>
      </c>
      <c r="H47" s="22">
        <f t="shared" si="12"/>
        <v>495453.33999999997</v>
      </c>
      <c r="I47" s="22">
        <f>+I48+I57</f>
        <v>143904.23</v>
      </c>
      <c r="J47" s="22">
        <f>+J48+J57</f>
        <v>389698.93</v>
      </c>
      <c r="K47" s="22">
        <f>SUM(B47:J47)</f>
        <v>5545720.79</v>
      </c>
    </row>
    <row r="48" spans="1:11" ht="17.25" customHeight="1">
      <c r="A48" s="16" t="s">
        <v>108</v>
      </c>
      <c r="B48" s="23">
        <f>SUM(B49:B56)</f>
        <v>495642.99999999994</v>
      </c>
      <c r="C48" s="23">
        <f aca="true" t="shared" si="13" ref="C48:J48">SUM(C49:C56)</f>
        <v>751038.7000000001</v>
      </c>
      <c r="D48" s="23">
        <f t="shared" si="13"/>
        <v>927075.9400000001</v>
      </c>
      <c r="E48" s="23">
        <f t="shared" si="13"/>
        <v>428857.41000000003</v>
      </c>
      <c r="F48" s="23">
        <f t="shared" si="13"/>
        <v>728990.26</v>
      </c>
      <c r="G48" s="23">
        <f t="shared" si="13"/>
        <v>1038121.24</v>
      </c>
      <c r="H48" s="23">
        <f t="shared" si="13"/>
        <v>474874.87</v>
      </c>
      <c r="I48" s="23">
        <f t="shared" si="13"/>
        <v>143904.23</v>
      </c>
      <c r="J48" s="23">
        <f t="shared" si="13"/>
        <v>375336.55</v>
      </c>
      <c r="K48" s="23">
        <f aca="true" t="shared" si="14" ref="K48:K57">SUM(B48:J48)</f>
        <v>5363842.200000001</v>
      </c>
    </row>
    <row r="49" spans="1:11" ht="17.25" customHeight="1">
      <c r="A49" s="34" t="s">
        <v>43</v>
      </c>
      <c r="B49" s="23">
        <f aca="true" t="shared" si="15" ref="B49:H49">ROUND(B30*B7,2)</f>
        <v>492377.66</v>
      </c>
      <c r="C49" s="23">
        <f t="shared" si="15"/>
        <v>744752.53</v>
      </c>
      <c r="D49" s="23">
        <f t="shared" si="15"/>
        <v>921969.81</v>
      </c>
      <c r="E49" s="23">
        <f t="shared" si="15"/>
        <v>426048.96</v>
      </c>
      <c r="F49" s="23">
        <f t="shared" si="15"/>
        <v>724832.25</v>
      </c>
      <c r="G49" s="23">
        <f t="shared" si="15"/>
        <v>1032264.61</v>
      </c>
      <c r="H49" s="23">
        <f t="shared" si="15"/>
        <v>441443.4</v>
      </c>
      <c r="I49" s="23">
        <f>ROUND(I30*I7,2)</f>
        <v>142838.51</v>
      </c>
      <c r="J49" s="23">
        <f>ROUND(J30*J7,2)</f>
        <v>373119.51</v>
      </c>
      <c r="K49" s="23">
        <f t="shared" si="14"/>
        <v>5299647.24</v>
      </c>
    </row>
    <row r="50" spans="1:11" ht="17.25" customHeight="1">
      <c r="A50" s="34" t="s">
        <v>44</v>
      </c>
      <c r="B50" s="19">
        <v>0</v>
      </c>
      <c r="C50" s="23">
        <f>ROUND(C31*C7,2)</f>
        <v>1655.42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1655.42</v>
      </c>
    </row>
    <row r="51" spans="1:11" ht="17.25" customHeight="1">
      <c r="A51" s="66" t="s">
        <v>104</v>
      </c>
      <c r="B51" s="67">
        <f aca="true" t="shared" si="16" ref="B51:H51">ROUND(B32*B7,2)</f>
        <v>-826.34</v>
      </c>
      <c r="C51" s="67">
        <f t="shared" si="16"/>
        <v>-1142.97</v>
      </c>
      <c r="D51" s="67">
        <f t="shared" si="16"/>
        <v>-1279.63</v>
      </c>
      <c r="E51" s="67">
        <f t="shared" si="16"/>
        <v>-636.95</v>
      </c>
      <c r="F51" s="67">
        <f t="shared" si="16"/>
        <v>-1123.51</v>
      </c>
      <c r="G51" s="67">
        <f t="shared" si="16"/>
        <v>-1573.45</v>
      </c>
      <c r="H51" s="67">
        <f t="shared" si="16"/>
        <v>-692.13</v>
      </c>
      <c r="I51" s="19">
        <v>0</v>
      </c>
      <c r="J51" s="19">
        <v>0</v>
      </c>
      <c r="K51" s="67">
        <f>SUM(B51:J51)</f>
        <v>-7274.9800000000005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30408.56</v>
      </c>
      <c r="I53" s="31">
        <f>+I35</f>
        <v>0</v>
      </c>
      <c r="J53" s="31">
        <f>+J35</f>
        <v>0</v>
      </c>
      <c r="K53" s="23">
        <f t="shared" si="14"/>
        <v>30408.56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24213.01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181878.59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-59219.2</v>
      </c>
      <c r="C61" s="35">
        <f t="shared" si="17"/>
        <v>-91132.87999999999</v>
      </c>
      <c r="D61" s="35">
        <f t="shared" si="17"/>
        <v>-89355.75</v>
      </c>
      <c r="E61" s="35">
        <f t="shared" si="17"/>
        <v>-51999.2</v>
      </c>
      <c r="F61" s="35">
        <f t="shared" si="17"/>
        <v>-67199.84999999999</v>
      </c>
      <c r="G61" s="35">
        <f t="shared" si="17"/>
        <v>-93007.59999999999</v>
      </c>
      <c r="H61" s="35">
        <f t="shared" si="17"/>
        <v>-67560.2</v>
      </c>
      <c r="I61" s="35">
        <f t="shared" si="17"/>
        <v>-12766.81</v>
      </c>
      <c r="J61" s="35">
        <f t="shared" si="17"/>
        <v>-43593.6</v>
      </c>
      <c r="K61" s="35">
        <f>SUM(B61:J61)</f>
        <v>-575835.09</v>
      </c>
    </row>
    <row r="62" spans="1:11" ht="18.75" customHeight="1">
      <c r="A62" s="16" t="s">
        <v>74</v>
      </c>
      <c r="B62" s="35">
        <f aca="true" t="shared" si="18" ref="B62:J62">B63+B64+B65+B66+B67+B68</f>
        <v>-59219.2</v>
      </c>
      <c r="C62" s="35">
        <f t="shared" si="18"/>
        <v>-91059.4</v>
      </c>
      <c r="D62" s="35">
        <f t="shared" si="18"/>
        <v>-88281.6</v>
      </c>
      <c r="E62" s="35">
        <f t="shared" si="18"/>
        <v>-51999.2</v>
      </c>
      <c r="F62" s="35">
        <f t="shared" si="18"/>
        <v>-66819.2</v>
      </c>
      <c r="G62" s="35">
        <f t="shared" si="18"/>
        <v>-93001.2</v>
      </c>
      <c r="H62" s="35">
        <f t="shared" si="18"/>
        <v>-67560.2</v>
      </c>
      <c r="I62" s="35">
        <f t="shared" si="18"/>
        <v>-10374</v>
      </c>
      <c r="J62" s="35">
        <f t="shared" si="18"/>
        <v>-43593.6</v>
      </c>
      <c r="K62" s="35">
        <f aca="true" t="shared" si="19" ref="K62:K91">SUM(B62:J62)</f>
        <v>-571907.6</v>
      </c>
    </row>
    <row r="63" spans="1:11" ht="18.75" customHeight="1">
      <c r="A63" s="12" t="s">
        <v>75</v>
      </c>
      <c r="B63" s="35">
        <f>-ROUND(B9*$D$3,2)</f>
        <v>-59219.2</v>
      </c>
      <c r="C63" s="35">
        <f aca="true" t="shared" si="20" ref="C63:J63">-ROUND(C9*$D$3,2)</f>
        <v>-91059.4</v>
      </c>
      <c r="D63" s="35">
        <f t="shared" si="20"/>
        <v>-88281.6</v>
      </c>
      <c r="E63" s="35">
        <f t="shared" si="20"/>
        <v>-51999.2</v>
      </c>
      <c r="F63" s="35">
        <f t="shared" si="20"/>
        <v>-66819.2</v>
      </c>
      <c r="G63" s="35">
        <f t="shared" si="20"/>
        <v>-93001.2</v>
      </c>
      <c r="H63" s="35">
        <f t="shared" si="20"/>
        <v>-67560.2</v>
      </c>
      <c r="I63" s="35">
        <f t="shared" si="20"/>
        <v>-10374</v>
      </c>
      <c r="J63" s="35">
        <f t="shared" si="20"/>
        <v>-43593.6</v>
      </c>
      <c r="K63" s="35">
        <f t="shared" si="19"/>
        <v>-571907.6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>SUM(C70:C100)</f>
        <v>-73.48</v>
      </c>
      <c r="D69" s="67">
        <f>SUM(D70:D100)</f>
        <v>-1074.15</v>
      </c>
      <c r="E69" s="19">
        <v>0</v>
      </c>
      <c r="F69" s="67">
        <f aca="true" t="shared" si="21" ref="E69:J69">SUM(F70:F100)</f>
        <v>-380.65</v>
      </c>
      <c r="G69" s="67">
        <f t="shared" si="21"/>
        <v>-6.4</v>
      </c>
      <c r="H69" s="19">
        <v>0</v>
      </c>
      <c r="I69" s="67">
        <f t="shared" si="21"/>
        <v>-2392.81</v>
      </c>
      <c r="J69" s="19">
        <v>0</v>
      </c>
      <c r="K69" s="67">
        <f t="shared" si="19"/>
        <v>-3927.4900000000002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 aca="true" t="shared" si="22" ref="K101:K107">SUM(B103:J103)</f>
        <v>0</v>
      </c>
      <c r="L103" s="54"/>
    </row>
    <row r="104" spans="1:12" ht="18.75" customHeight="1">
      <c r="A104" s="16" t="s">
        <v>83</v>
      </c>
      <c r="B104" s="24">
        <f aca="true" t="shared" si="23" ref="B104:H104">+B105+B106</f>
        <v>455743.49999999994</v>
      </c>
      <c r="C104" s="24">
        <f t="shared" si="23"/>
        <v>684118.8300000001</v>
      </c>
      <c r="D104" s="24">
        <f t="shared" si="23"/>
        <v>863873.01</v>
      </c>
      <c r="E104" s="24">
        <f t="shared" si="23"/>
        <v>399808.69</v>
      </c>
      <c r="F104" s="24">
        <f t="shared" si="23"/>
        <v>685480.3400000001</v>
      </c>
      <c r="G104" s="24">
        <f t="shared" si="23"/>
        <v>975725.4400000001</v>
      </c>
      <c r="H104" s="24">
        <f t="shared" si="23"/>
        <v>427893.14</v>
      </c>
      <c r="I104" s="24">
        <f>+I105+I106</f>
        <v>131137.42</v>
      </c>
      <c r="J104" s="24">
        <f>+J105+J106</f>
        <v>346105.33</v>
      </c>
      <c r="K104" s="48">
        <f t="shared" si="22"/>
        <v>4969885.7</v>
      </c>
      <c r="L104" s="54"/>
    </row>
    <row r="105" spans="1:12" ht="18" customHeight="1">
      <c r="A105" s="16" t="s">
        <v>82</v>
      </c>
      <c r="B105" s="24">
        <f aca="true" t="shared" si="24" ref="B105:J105">+B48+B62+B69+B101</f>
        <v>436423.79999999993</v>
      </c>
      <c r="C105" s="24">
        <f t="shared" si="24"/>
        <v>659905.8200000001</v>
      </c>
      <c r="D105" s="24">
        <f t="shared" si="24"/>
        <v>837720.1900000001</v>
      </c>
      <c r="E105" s="24">
        <f t="shared" si="24"/>
        <v>376858.21</v>
      </c>
      <c r="F105" s="24">
        <f t="shared" si="24"/>
        <v>661790.41</v>
      </c>
      <c r="G105" s="24">
        <f t="shared" si="24"/>
        <v>945113.64</v>
      </c>
      <c r="H105" s="24">
        <f t="shared" si="24"/>
        <v>407314.67</v>
      </c>
      <c r="I105" s="24">
        <f t="shared" si="24"/>
        <v>131137.42</v>
      </c>
      <c r="J105" s="24">
        <f t="shared" si="24"/>
        <v>331742.95</v>
      </c>
      <c r="K105" s="48">
        <f t="shared" si="22"/>
        <v>4788007.11</v>
      </c>
      <c r="L105" s="54"/>
    </row>
    <row r="106" spans="1:11" ht="18.75" customHeight="1">
      <c r="A106" s="16" t="s">
        <v>99</v>
      </c>
      <c r="B106" s="24">
        <f aca="true" t="shared" si="25" ref="B106:J106">IF(+B57+B102+B107&lt;0,0,(B57+B102+B107))</f>
        <v>19319.7</v>
      </c>
      <c r="C106" s="24">
        <f t="shared" si="25"/>
        <v>24213.01</v>
      </c>
      <c r="D106" s="24">
        <f t="shared" si="25"/>
        <v>26152.82</v>
      </c>
      <c r="E106" s="24">
        <f t="shared" si="25"/>
        <v>22950.48</v>
      </c>
      <c r="F106" s="24">
        <f t="shared" si="25"/>
        <v>23689.93</v>
      </c>
      <c r="G106" s="24">
        <f t="shared" si="25"/>
        <v>30611.8</v>
      </c>
      <c r="H106" s="24">
        <f t="shared" si="25"/>
        <v>20578.47</v>
      </c>
      <c r="I106" s="19">
        <f t="shared" si="25"/>
        <v>0</v>
      </c>
      <c r="J106" s="24">
        <f t="shared" si="25"/>
        <v>14362.38</v>
      </c>
      <c r="K106" s="48">
        <f t="shared" si="22"/>
        <v>181878.59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 t="shared" si="22"/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4969885.690000001</v>
      </c>
      <c r="L112" s="54"/>
    </row>
    <row r="113" spans="1:11" ht="18.75" customHeight="1">
      <c r="A113" s="26" t="s">
        <v>70</v>
      </c>
      <c r="B113" s="27">
        <v>54137.87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54137.87</v>
      </c>
    </row>
    <row r="114" spans="1:11" ht="18.75" customHeight="1">
      <c r="A114" s="26" t="s">
        <v>71</v>
      </c>
      <c r="B114" s="27">
        <v>401605.62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1">SUM(B114:J114)</f>
        <v>401605.62</v>
      </c>
    </row>
    <row r="115" spans="1:11" ht="18.75" customHeight="1">
      <c r="A115" s="26" t="s">
        <v>72</v>
      </c>
      <c r="B115" s="40">
        <v>0</v>
      </c>
      <c r="C115" s="27">
        <f>+C104</f>
        <v>684118.8300000001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684118.8300000001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863873.01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863873.01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359827.83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359827.83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39980.87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39980.87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128908.43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128908.43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243948.01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243948.01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40958.94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40958.94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271664.96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6"/>
        <v>271664.96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282432.34</v>
      </c>
      <c r="H123" s="40">
        <v>0</v>
      </c>
      <c r="I123" s="40">
        <v>0</v>
      </c>
      <c r="J123" s="40">
        <v>0</v>
      </c>
      <c r="K123" s="41">
        <f t="shared" si="26"/>
        <v>282432.34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28738.99</v>
      </c>
      <c r="H124" s="40">
        <v>0</v>
      </c>
      <c r="I124" s="40">
        <v>0</v>
      </c>
      <c r="J124" s="40">
        <v>0</v>
      </c>
      <c r="K124" s="41">
        <f t="shared" si="26"/>
        <v>28738.99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144845.78</v>
      </c>
      <c r="H125" s="40">
        <v>0</v>
      </c>
      <c r="I125" s="40">
        <v>0</v>
      </c>
      <c r="J125" s="40">
        <v>0</v>
      </c>
      <c r="K125" s="41">
        <f t="shared" si="26"/>
        <v>144845.78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136084.1</v>
      </c>
      <c r="H126" s="40">
        <v>0</v>
      </c>
      <c r="I126" s="40">
        <v>0</v>
      </c>
      <c r="J126" s="40">
        <v>0</v>
      </c>
      <c r="K126" s="41">
        <f t="shared" si="26"/>
        <v>136084.1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383624.22</v>
      </c>
      <c r="H127" s="40">
        <v>0</v>
      </c>
      <c r="I127" s="40">
        <v>0</v>
      </c>
      <c r="J127" s="40">
        <v>0</v>
      </c>
      <c r="K127" s="41">
        <f t="shared" si="26"/>
        <v>383624.22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150827.57</v>
      </c>
      <c r="I128" s="40">
        <v>0</v>
      </c>
      <c r="J128" s="40">
        <v>0</v>
      </c>
      <c r="K128" s="41">
        <f t="shared" si="26"/>
        <v>150827.57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277065.57</v>
      </c>
      <c r="I129" s="40">
        <v>0</v>
      </c>
      <c r="J129" s="40">
        <v>0</v>
      </c>
      <c r="K129" s="41">
        <f t="shared" si="26"/>
        <v>277065.57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131137.42</v>
      </c>
      <c r="J130" s="40">
        <v>0</v>
      </c>
      <c r="K130" s="41">
        <f t="shared" si="26"/>
        <v>131137.42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346105.33</v>
      </c>
      <c r="K131" s="44">
        <f t="shared" si="26"/>
        <v>346105.33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2017-08-11T12:30:25Z</dcterms:modified>
  <cp:category/>
  <cp:version/>
  <cp:contentType/>
  <cp:contentStatus/>
</cp:coreProperties>
</file>