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<sst xmlns="http://schemas.openxmlformats.org/spreadsheetml/2006/main" count="138" uniqueCount="138">
  <si>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</si>
  <si>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</si>
  <si>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</si>
  <si>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</si>
  <si>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</si>
  <si>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</si>
  <si>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</si>
  <si>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</si>
  <si>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</si>
  <si>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</si>
  <si>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</si>
  <si>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</si>
  <si>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</si>
  <si>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</si>
  <si>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</si>
  <si>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</si>
  <si>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</si>
  <si>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</si>
  <si>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</si>
  <si>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</si>
  <si>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</si>
  <si>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</si>
  <si>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</si>
  <si>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</si>
  <si>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</si>
  <si>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</si>
  <si>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</si>
  <si>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</si>
  <si>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</si>
  <si>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</si>
  <si>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</si>
  <si>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</si>
  <si>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</si>
  <si>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</si>
  <si>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</si>
  <si>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</si>
  <si>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</si>
  <si>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</si>
  <si>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</si>
  <si>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</si>
  <si>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</si>
  <si>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</si>
  <si>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</si>
  <si>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</si>
  <si>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</si>
  <si>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</si>
  <si>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</si>
  <si>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</si>
  <si>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</si>
  <si>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</si>
  <si>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</si>
  <si>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</si>
  <si>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</si>
  <si>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</si>
  <si>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</si>
  <si>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</si>
  <si>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</si>
  <si>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</si>
  <si>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</si>
  <si>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</si>
  <si>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</si>
  <si>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</si>
  <si>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</si>
  <si>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</si>
  <si>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</si>
  <si>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</si>
  <si>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</si>
  <si>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</si>
  <si>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</si>
  <si>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</si>
  <si>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</si>
  <si>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</si>
  <si>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</si>
  <si>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</si>
  <si>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</si>
  <si>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</si>
  <si>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</si>
  <si>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</si>
  <si>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</si>
  <si>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</si>
  <si>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</si>
  <si>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</si>
  <si>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</si>
  <si>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</si>
  <si>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</si>
  <si>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</si>
  <si>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</si>
  <si>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</si>
  <si>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</si>
  <si>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</si>
  <si>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</si>
  <si>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</si>
  <si>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</si>
  <si>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</si>
  <si>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</si>
  <si>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</si>
  <si>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</si>
  <si>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</si>
  <si>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</si>
  <si>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</si>
  <si>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</si>
  <si>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</si>
  <si>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</si>
  <si>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</si>
  <si>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</si>
  <si>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</si>
  <si>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</si>
  <si>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</si>
  <si>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</si>
  <si>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</si>
  <si>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</si>
  <si>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</si>
  <si>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</si>
  <si>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</si>
  <si>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</si>
  <si>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</si>
  <si>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</si>
  <si>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</si>
  <si>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</si>
  <si>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</si>
  <si>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</si>
  <si>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</si>
  <si>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</si>
  <si>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</si>
  <si>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</si>
  <si>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</si>
  <si>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</si>
  <si>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</si>
  <si>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</si>
  <si>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</si>
  <si>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</si>
  <si>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</si>
  <si>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</si>
  <si>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</si>
  <si>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04/08/17 - VENCIMENTO 11/08/17</t>
  </si>
  <si>
    <t>6.2.31. Ajuste de Remuneração Previsto Contratualmente ¹</t>
  </si>
  <si>
    <t>Nota:</t>
  </si>
  <si>
    <t>¹ Ajuste de remuneração previsto contratualmente, período de 26/06 a 24/07/17, parcela 6/20.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</si>
</sst>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571821</v>
      </c>
      <c r="C7" s="9">
        <f t="shared" si="0"/>
        <v>734561</v>
      </c>
      <c r="D7" s="9">
        <f t="shared" si="0"/>
        <v>753657</v>
      </c>
      <c r="E7" s="9">
        <f t="shared" si="0"/>
        <v>509042</v>
      </c>
      <c r="F7" s="9">
        <f t="shared" si="0"/>
        <v>696413</v>
      </c>
      <c r="G7" s="9">
        <f t="shared" si="0"/>
        <v>1174438</v>
      </c>
      <c r="H7" s="9">
        <f t="shared" si="0"/>
        <v>537419</v>
      </c>
      <c r="I7" s="9">
        <f t="shared" si="0"/>
        <v>115132</v>
      </c>
      <c r="J7" s="9">
        <f t="shared" si="0"/>
        <v>311305</v>
      </c>
      <c r="K7" s="9">
        <f t="shared" si="0"/>
        <v>5403788</v>
      </c>
      <c r="L7" s="52"/>
    </row>
    <row r="8" spans="1:11" ht="17.25" customHeight="1">
      <c r="A8" s="10" t="s">
        <v>97</v>
      </c>
      <c r="B8" s="11">
        <f>B9+B12+B16</f>
        <v>277331</v>
      </c>
      <c r="C8" s="11">
        <f aca="true" t="shared" si="1" ref="C8:J8">C9+C12+C16</f>
        <v>367287</v>
      </c>
      <c r="D8" s="11">
        <f t="shared" si="1"/>
        <v>349883</v>
      </c>
      <c r="E8" s="11">
        <f t="shared" si="1"/>
        <v>254278</v>
      </c>
      <c r="F8" s="11">
        <f t="shared" si="1"/>
        <v>333018</v>
      </c>
      <c r="G8" s="11">
        <f t="shared" si="1"/>
        <v>561491</v>
      </c>
      <c r="H8" s="11">
        <f t="shared" si="1"/>
        <v>284330</v>
      </c>
      <c r="I8" s="11">
        <f t="shared" si="1"/>
        <v>51714</v>
      </c>
      <c r="J8" s="11">
        <f t="shared" si="1"/>
        <v>143360</v>
      </c>
      <c r="K8" s="11">
        <f>SUM(B8:J8)</f>
        <v>2622692</v>
      </c>
    </row>
    <row r="9" spans="1:11" ht="17.25" customHeight="1">
      <c r="A9" s="15" t="s">
        <v>16</v>
      </c>
      <c r="B9" s="13">
        <f>+B10+B11</f>
        <v>33699</v>
      </c>
      <c r="C9" s="13">
        <f aca="true" t="shared" si="2" ref="C9:J9">+C10+C11</f>
        <v>47560</v>
      </c>
      <c r="D9" s="13">
        <f t="shared" si="2"/>
        <v>40853</v>
      </c>
      <c r="E9" s="13">
        <f t="shared" si="2"/>
        <v>31606</v>
      </c>
      <c r="F9" s="13">
        <f t="shared" si="2"/>
        <v>35511</v>
      </c>
      <c r="G9" s="13">
        <f t="shared" si="2"/>
        <v>45936</v>
      </c>
      <c r="H9" s="13">
        <f t="shared" si="2"/>
        <v>43363</v>
      </c>
      <c r="I9" s="13">
        <f t="shared" si="2"/>
        <v>7403</v>
      </c>
      <c r="J9" s="13">
        <f t="shared" si="2"/>
        <v>15313</v>
      </c>
      <c r="K9" s="11">
        <f>SUM(B9:J9)</f>
        <v>301244</v>
      </c>
    </row>
    <row r="10" spans="1:11" ht="17.25" customHeight="1">
      <c r="A10" s="29" t="s">
        <v>17</v>
      </c>
      <c r="B10" s="13">
        <v>33699</v>
      </c>
      <c r="C10" s="13">
        <v>47560</v>
      </c>
      <c r="D10" s="13">
        <v>40853</v>
      </c>
      <c r="E10" s="13">
        <v>31606</v>
      </c>
      <c r="F10" s="13">
        <v>35511</v>
      </c>
      <c r="G10" s="13">
        <v>45936</v>
      </c>
      <c r="H10" s="13">
        <v>43363</v>
      </c>
      <c r="I10" s="13">
        <v>7403</v>
      </c>
      <c r="J10" s="13">
        <v>15313</v>
      </c>
      <c r="K10" s="11">
        <f>SUM(B10:J10)</f>
        <v>301244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227898</v>
      </c>
      <c r="C12" s="17">
        <f t="shared" si="3"/>
        <v>298022</v>
      </c>
      <c r="D12" s="17">
        <f t="shared" si="3"/>
        <v>289173</v>
      </c>
      <c r="E12" s="17">
        <f t="shared" si="3"/>
        <v>208607</v>
      </c>
      <c r="F12" s="17">
        <f t="shared" si="3"/>
        <v>275305</v>
      </c>
      <c r="G12" s="17">
        <f t="shared" si="3"/>
        <v>476587</v>
      </c>
      <c r="H12" s="17">
        <f t="shared" si="3"/>
        <v>225599</v>
      </c>
      <c r="I12" s="17">
        <f t="shared" si="3"/>
        <v>40886</v>
      </c>
      <c r="J12" s="17">
        <f t="shared" si="3"/>
        <v>119720</v>
      </c>
      <c r="K12" s="11">
        <f aca="true" t="shared" si="4" ref="K12:K27">SUM(B12:J12)</f>
        <v>2161797</v>
      </c>
    </row>
    <row r="13" spans="1:13" ht="17.25" customHeight="1">
      <c r="A13" s="14" t="s">
        <v>19</v>
      </c>
      <c r="B13" s="13">
        <v>105872</v>
      </c>
      <c r="C13" s="13">
        <v>148905</v>
      </c>
      <c r="D13" s="13">
        <v>148941</v>
      </c>
      <c r="E13" s="13">
        <v>103863</v>
      </c>
      <c r="F13" s="13">
        <v>135479</v>
      </c>
      <c r="G13" s="13">
        <v>219909</v>
      </c>
      <c r="H13" s="13">
        <v>100708</v>
      </c>
      <c r="I13" s="13">
        <v>22566</v>
      </c>
      <c r="J13" s="13">
        <v>60669</v>
      </c>
      <c r="K13" s="11">
        <f t="shared" si="4"/>
        <v>1046912</v>
      </c>
      <c r="L13" s="52"/>
      <c r="M13" s="53"/>
    </row>
    <row r="14" spans="1:12" ht="17.25" customHeight="1">
      <c r="A14" s="14" t="s">
        <v>20</v>
      </c>
      <c r="B14" s="13">
        <v>114463</v>
      </c>
      <c r="C14" s="13">
        <v>137209</v>
      </c>
      <c r="D14" s="13">
        <v>132434</v>
      </c>
      <c r="E14" s="13">
        <v>97221</v>
      </c>
      <c r="F14" s="13">
        <v>132321</v>
      </c>
      <c r="G14" s="13">
        <v>244616</v>
      </c>
      <c r="H14" s="13">
        <v>111015</v>
      </c>
      <c r="I14" s="13">
        <v>16533</v>
      </c>
      <c r="J14" s="13">
        <v>56332</v>
      </c>
      <c r="K14" s="11">
        <f t="shared" si="4"/>
        <v>1042144</v>
      </c>
      <c r="L14" s="52"/>
    </row>
    <row r="15" spans="1:11" ht="17.25" customHeight="1">
      <c r="A15" s="14" t="s">
        <v>21</v>
      </c>
      <c r="B15" s="13">
        <v>7563</v>
      </c>
      <c r="C15" s="13">
        <v>11908</v>
      </c>
      <c r="D15" s="13">
        <v>7798</v>
      </c>
      <c r="E15" s="13">
        <v>7523</v>
      </c>
      <c r="F15" s="13">
        <v>7505</v>
      </c>
      <c r="G15" s="13">
        <v>12062</v>
      </c>
      <c r="H15" s="13">
        <v>13876</v>
      </c>
      <c r="I15" s="13">
        <v>1787</v>
      </c>
      <c r="J15" s="13">
        <v>2719</v>
      </c>
      <c r="K15" s="11">
        <f t="shared" si="4"/>
        <v>72741</v>
      </c>
    </row>
    <row r="16" spans="1:11" ht="17.25" customHeight="1">
      <c r="A16" s="15" t="s">
        <v>93</v>
      </c>
      <c r="B16" s="13">
        <f>B17+B18+B19</f>
        <v>15734</v>
      </c>
      <c r="C16" s="13">
        <f aca="true" t="shared" si="5" ref="C16:J16">C17+C18+C19</f>
        <v>21705</v>
      </c>
      <c r="D16" s="13">
        <f t="shared" si="5"/>
        <v>19857</v>
      </c>
      <c r="E16" s="13">
        <f t="shared" si="5"/>
        <v>14065</v>
      </c>
      <c r="F16" s="13">
        <f t="shared" si="5"/>
        <v>22202</v>
      </c>
      <c r="G16" s="13">
        <f t="shared" si="5"/>
        <v>38968</v>
      </c>
      <c r="H16" s="13">
        <f t="shared" si="5"/>
        <v>15368</v>
      </c>
      <c r="I16" s="13">
        <f t="shared" si="5"/>
        <v>3425</v>
      </c>
      <c r="J16" s="13">
        <f t="shared" si="5"/>
        <v>8327</v>
      </c>
      <c r="K16" s="11">
        <f t="shared" si="4"/>
        <v>159651</v>
      </c>
    </row>
    <row r="17" spans="1:11" ht="17.25" customHeight="1">
      <c r="A17" s="14" t="s">
        <v>94</v>
      </c>
      <c r="B17" s="13">
        <v>15493</v>
      </c>
      <c r="C17" s="13">
        <v>21457</v>
      </c>
      <c r="D17" s="13">
        <v>19650</v>
      </c>
      <c r="E17" s="13">
        <v>13884</v>
      </c>
      <c r="F17" s="13">
        <v>21919</v>
      </c>
      <c r="G17" s="13">
        <v>38419</v>
      </c>
      <c r="H17" s="13">
        <v>15149</v>
      </c>
      <c r="I17" s="13">
        <v>3394</v>
      </c>
      <c r="J17" s="13">
        <v>8245</v>
      </c>
      <c r="K17" s="11">
        <f t="shared" si="4"/>
        <v>157610</v>
      </c>
    </row>
    <row r="18" spans="1:11" ht="17.25" customHeight="1">
      <c r="A18" s="14" t="s">
        <v>95</v>
      </c>
      <c r="B18" s="13">
        <v>233</v>
      </c>
      <c r="C18" s="13">
        <v>232</v>
      </c>
      <c r="D18" s="13">
        <v>204</v>
      </c>
      <c r="E18" s="13">
        <v>169</v>
      </c>
      <c r="F18" s="13">
        <v>272</v>
      </c>
      <c r="G18" s="13">
        <v>527</v>
      </c>
      <c r="H18" s="13">
        <v>211</v>
      </c>
      <c r="I18" s="13">
        <v>29</v>
      </c>
      <c r="J18" s="13">
        <v>76</v>
      </c>
      <c r="K18" s="11">
        <f t="shared" si="4"/>
        <v>1953</v>
      </c>
    </row>
    <row r="19" spans="1:11" ht="17.25" customHeight="1">
      <c r="A19" s="14" t="s">
        <v>96</v>
      </c>
      <c r="B19" s="13">
        <v>8</v>
      </c>
      <c r="C19" s="13">
        <v>16</v>
      </c>
      <c r="D19" s="13">
        <v>3</v>
      </c>
      <c r="E19" s="13">
        <v>12</v>
      </c>
      <c r="F19" s="13">
        <v>11</v>
      </c>
      <c r="G19" s="13">
        <v>22</v>
      </c>
      <c r="H19" s="13">
        <v>8</v>
      </c>
      <c r="I19" s="13">
        <v>2</v>
      </c>
      <c r="J19" s="13">
        <v>6</v>
      </c>
      <c r="K19" s="11">
        <f t="shared" si="4"/>
        <v>88</v>
      </c>
    </row>
    <row r="20" spans="1:11" ht="17.25" customHeight="1">
      <c r="A20" s="16" t="s">
        <v>22</v>
      </c>
      <c r="B20" s="11">
        <f>+B21+B22+B23</f>
        <v>163439</v>
      </c>
      <c r="C20" s="11">
        <f aca="true" t="shared" si="6" ref="C20:J20">+C21+C22+C23</f>
        <v>185825</v>
      </c>
      <c r="D20" s="11">
        <f t="shared" si="6"/>
        <v>209099</v>
      </c>
      <c r="E20" s="11">
        <f t="shared" si="6"/>
        <v>132182</v>
      </c>
      <c r="F20" s="11">
        <f t="shared" si="6"/>
        <v>212750</v>
      </c>
      <c r="G20" s="11">
        <f t="shared" si="6"/>
        <v>403792</v>
      </c>
      <c r="H20" s="11">
        <f t="shared" si="6"/>
        <v>138341</v>
      </c>
      <c r="I20" s="11">
        <f t="shared" si="6"/>
        <v>32167</v>
      </c>
      <c r="J20" s="11">
        <f t="shared" si="6"/>
        <v>81097</v>
      </c>
      <c r="K20" s="11">
        <f t="shared" si="4"/>
        <v>1558692</v>
      </c>
    </row>
    <row r="21" spans="1:12" ht="17.25" customHeight="1">
      <c r="A21" s="12" t="s">
        <v>23</v>
      </c>
      <c r="B21" s="13">
        <v>82999</v>
      </c>
      <c r="C21" s="13">
        <v>104183</v>
      </c>
      <c r="D21" s="13">
        <v>120085</v>
      </c>
      <c r="E21" s="13">
        <v>73136</v>
      </c>
      <c r="F21" s="13">
        <v>116057</v>
      </c>
      <c r="G21" s="13">
        <v>202489</v>
      </c>
      <c r="H21" s="13">
        <v>73178</v>
      </c>
      <c r="I21" s="13">
        <v>19356</v>
      </c>
      <c r="J21" s="13">
        <v>44944</v>
      </c>
      <c r="K21" s="11">
        <f t="shared" si="4"/>
        <v>836427</v>
      </c>
      <c r="L21" s="52"/>
    </row>
    <row r="22" spans="1:12" ht="17.25" customHeight="1">
      <c r="A22" s="12" t="s">
        <v>24</v>
      </c>
      <c r="B22" s="13">
        <v>77096</v>
      </c>
      <c r="C22" s="13">
        <v>77437</v>
      </c>
      <c r="D22" s="13">
        <v>85736</v>
      </c>
      <c r="E22" s="13">
        <v>56505</v>
      </c>
      <c r="F22" s="13">
        <v>93614</v>
      </c>
      <c r="G22" s="13">
        <v>195552</v>
      </c>
      <c r="H22" s="13">
        <v>60777</v>
      </c>
      <c r="I22" s="13">
        <v>12127</v>
      </c>
      <c r="J22" s="13">
        <v>34945</v>
      </c>
      <c r="K22" s="11">
        <f t="shared" si="4"/>
        <v>693789</v>
      </c>
      <c r="L22" s="52"/>
    </row>
    <row r="23" spans="1:11" ht="17.25" customHeight="1">
      <c r="A23" s="12" t="s">
        <v>25</v>
      </c>
      <c r="B23" s="13">
        <v>3344</v>
      </c>
      <c r="C23" s="13">
        <v>4205</v>
      </c>
      <c r="D23" s="13">
        <v>3278</v>
      </c>
      <c r="E23" s="13">
        <v>2541</v>
      </c>
      <c r="F23" s="13">
        <v>3079</v>
      </c>
      <c r="G23" s="13">
        <v>5751</v>
      </c>
      <c r="H23" s="13">
        <v>4386</v>
      </c>
      <c r="I23" s="13">
        <v>684</v>
      </c>
      <c r="J23" s="13">
        <v>1208</v>
      </c>
      <c r="K23" s="11">
        <f t="shared" si="4"/>
        <v>28476</v>
      </c>
    </row>
    <row r="24" spans="1:11" ht="17.25" customHeight="1">
      <c r="A24" s="16" t="s">
        <v>26</v>
      </c>
      <c r="B24" s="13">
        <f>+B25+B26</f>
        <v>131051</v>
      </c>
      <c r="C24" s="13">
        <f aca="true" t="shared" si="7" ref="C24:J24">+C25+C26</f>
        <v>181449</v>
      </c>
      <c r="D24" s="13">
        <f t="shared" si="7"/>
        <v>194675</v>
      </c>
      <c r="E24" s="13">
        <f t="shared" si="7"/>
        <v>122582</v>
      </c>
      <c r="F24" s="13">
        <f t="shared" si="7"/>
        <v>150645</v>
      </c>
      <c r="G24" s="13">
        <f t="shared" si="7"/>
        <v>209155</v>
      </c>
      <c r="H24" s="13">
        <f t="shared" si="7"/>
        <v>106892</v>
      </c>
      <c r="I24" s="13">
        <f t="shared" si="7"/>
        <v>31251</v>
      </c>
      <c r="J24" s="13">
        <f t="shared" si="7"/>
        <v>86848</v>
      </c>
      <c r="K24" s="11">
        <f t="shared" si="4"/>
        <v>1214548</v>
      </c>
    </row>
    <row r="25" spans="1:12" ht="17.25" customHeight="1">
      <c r="A25" s="12" t="s">
        <v>115</v>
      </c>
      <c r="B25" s="13">
        <v>65227</v>
      </c>
      <c r="C25" s="13">
        <v>97034</v>
      </c>
      <c r="D25" s="13">
        <v>109677</v>
      </c>
      <c r="E25" s="13">
        <v>68470</v>
      </c>
      <c r="F25" s="13">
        <v>80548</v>
      </c>
      <c r="G25" s="13">
        <v>108645</v>
      </c>
      <c r="H25" s="13">
        <v>54513</v>
      </c>
      <c r="I25" s="13">
        <v>19502</v>
      </c>
      <c r="J25" s="13">
        <v>45454</v>
      </c>
      <c r="K25" s="11">
        <f t="shared" si="4"/>
        <v>649070</v>
      </c>
      <c r="L25" s="52"/>
    </row>
    <row r="26" spans="1:12" ht="17.25" customHeight="1">
      <c r="A26" s="12" t="s">
        <v>116</v>
      </c>
      <c r="B26" s="13">
        <v>65824</v>
      </c>
      <c r="C26" s="13">
        <v>84415</v>
      </c>
      <c r="D26" s="13">
        <v>84998</v>
      </c>
      <c r="E26" s="13">
        <v>54112</v>
      </c>
      <c r="F26" s="13">
        <v>70097</v>
      </c>
      <c r="G26" s="13">
        <v>100510</v>
      </c>
      <c r="H26" s="13">
        <v>52379</v>
      </c>
      <c r="I26" s="13">
        <v>11749</v>
      </c>
      <c r="J26" s="13">
        <v>41394</v>
      </c>
      <c r="K26" s="11">
        <f t="shared" si="4"/>
        <v>565478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7856</v>
      </c>
      <c r="I27" s="11">
        <v>0</v>
      </c>
      <c r="J27" s="11">
        <v>0</v>
      </c>
      <c r="K27" s="11">
        <f t="shared" si="4"/>
        <v>7856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9246.34</v>
      </c>
      <c r="I35" s="19">
        <v>0</v>
      </c>
      <c r="J35" s="19">
        <v>0</v>
      </c>
      <c r="K35" s="23">
        <f>SUM(B35:J35)</f>
        <v>9246.34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1656131.88</v>
      </c>
      <c r="C47" s="22">
        <f aca="true" t="shared" si="12" ref="C47:H47">+C48+C57</f>
        <v>2376906.82</v>
      </c>
      <c r="D47" s="22">
        <f t="shared" si="12"/>
        <v>2743819.6299999994</v>
      </c>
      <c r="E47" s="22">
        <f t="shared" si="12"/>
        <v>1583667.1199999999</v>
      </c>
      <c r="F47" s="22">
        <f t="shared" si="12"/>
        <v>2137361.81</v>
      </c>
      <c r="G47" s="22">
        <f t="shared" si="12"/>
        <v>3038378.6399999997</v>
      </c>
      <c r="H47" s="22">
        <f t="shared" si="12"/>
        <v>1607801.3200000003</v>
      </c>
      <c r="I47" s="22">
        <f>+I48+I57</f>
        <v>599729.09</v>
      </c>
      <c r="J47" s="22">
        <f>+J48+J57</f>
        <v>977204.39</v>
      </c>
      <c r="K47" s="22">
        <f>SUM(B47:J47)</f>
        <v>16721000.7</v>
      </c>
    </row>
    <row r="48" spans="1:11" ht="17.25" customHeight="1">
      <c r="A48" s="16" t="s">
        <v>108</v>
      </c>
      <c r="B48" s="23">
        <f>SUM(B49:B56)</f>
        <v>1636812.18</v>
      </c>
      <c r="C48" s="23">
        <f aca="true" t="shared" si="13" ref="C48:J48">SUM(C49:C56)</f>
        <v>2352693.81</v>
      </c>
      <c r="D48" s="23">
        <f t="shared" si="13"/>
        <v>2717666.8099999996</v>
      </c>
      <c r="E48" s="23">
        <f t="shared" si="13"/>
        <v>1560716.64</v>
      </c>
      <c r="F48" s="23">
        <f t="shared" si="13"/>
        <v>2113671.88</v>
      </c>
      <c r="G48" s="23">
        <f t="shared" si="13"/>
        <v>3007766.84</v>
      </c>
      <c r="H48" s="23">
        <f t="shared" si="13"/>
        <v>1587222.8500000003</v>
      </c>
      <c r="I48" s="23">
        <f t="shared" si="13"/>
        <v>599729.09</v>
      </c>
      <c r="J48" s="23">
        <f t="shared" si="13"/>
        <v>962842.01</v>
      </c>
      <c r="K48" s="23">
        <f aca="true" t="shared" si="14" ref="K48:K57">SUM(B48:J48)</f>
        <v>16539122.11</v>
      </c>
    </row>
    <row r="49" spans="1:11" ht="17.25" customHeight="1">
      <c r="A49" s="34" t="s">
        <v>43</v>
      </c>
      <c r="B49" s="23">
        <f aca="true" t="shared" si="15" ref="B49:H49">ROUND(B30*B7,2)</f>
        <v>1635465.24</v>
      </c>
      <c r="C49" s="23">
        <f t="shared" si="15"/>
        <v>2345306.36</v>
      </c>
      <c r="D49" s="23">
        <f t="shared" si="15"/>
        <v>2715049.34</v>
      </c>
      <c r="E49" s="23">
        <f t="shared" si="15"/>
        <v>1559602.88</v>
      </c>
      <c r="F49" s="23">
        <f t="shared" si="15"/>
        <v>2111663.5</v>
      </c>
      <c r="G49" s="23">
        <f t="shared" si="15"/>
        <v>3004917.07</v>
      </c>
      <c r="H49" s="23">
        <f t="shared" si="15"/>
        <v>1576733.6</v>
      </c>
      <c r="I49" s="23">
        <f>ROUND(I30*I7,2)</f>
        <v>598663.37</v>
      </c>
      <c r="J49" s="23">
        <f>ROUND(J30*J7,2)</f>
        <v>960624.97</v>
      </c>
      <c r="K49" s="23">
        <f t="shared" si="14"/>
        <v>16508026.33</v>
      </c>
    </row>
    <row r="50" spans="1:11" ht="17.25" customHeight="1">
      <c r="A50" s="34" t="s">
        <v>44</v>
      </c>
      <c r="B50" s="19">
        <v>0</v>
      </c>
      <c r="C50" s="23">
        <f>ROUND(C31*C7,2)</f>
        <v>5213.08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5213.08</v>
      </c>
    </row>
    <row r="51" spans="1:11" ht="17.25" customHeight="1">
      <c r="A51" s="66" t="s">
        <v>104</v>
      </c>
      <c r="B51" s="67">
        <f aca="true" t="shared" si="16" ref="B51:H51">ROUND(B32*B7,2)</f>
        <v>-2744.74</v>
      </c>
      <c r="C51" s="67">
        <f t="shared" si="16"/>
        <v>-3599.35</v>
      </c>
      <c r="D51" s="67">
        <f t="shared" si="16"/>
        <v>-3768.29</v>
      </c>
      <c r="E51" s="67">
        <f t="shared" si="16"/>
        <v>-2331.64</v>
      </c>
      <c r="F51" s="67">
        <f t="shared" si="16"/>
        <v>-3273.14</v>
      </c>
      <c r="G51" s="67">
        <f t="shared" si="16"/>
        <v>-4580.31</v>
      </c>
      <c r="H51" s="67">
        <f t="shared" si="16"/>
        <v>-2472.13</v>
      </c>
      <c r="I51" s="19">
        <v>0</v>
      </c>
      <c r="J51" s="19">
        <v>0</v>
      </c>
      <c r="K51" s="67">
        <f>SUM(B51:J51)</f>
        <v>-22769.600000000002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9246.34</v>
      </c>
      <c r="I53" s="31">
        <f>+I35</f>
        <v>0</v>
      </c>
      <c r="J53" s="31">
        <f>+J35</f>
        <v>0</v>
      </c>
      <c r="K53" s="23">
        <f t="shared" si="14"/>
        <v>9246.34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19319.7</v>
      </c>
      <c r="C57" s="36">
        <v>24213.01</v>
      </c>
      <c r="D57" s="36">
        <v>26152.82</v>
      </c>
      <c r="E57" s="36">
        <v>22950.48</v>
      </c>
      <c r="F57" s="36">
        <v>23689.93</v>
      </c>
      <c r="G57" s="36">
        <v>30611.8</v>
      </c>
      <c r="H57" s="36">
        <v>20578.47</v>
      </c>
      <c r="I57" s="19">
        <v>0</v>
      </c>
      <c r="J57" s="36">
        <v>14362.38</v>
      </c>
      <c r="K57" s="36">
        <f t="shared" si="14"/>
        <v>181878.59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-244185.91</v>
      </c>
      <c r="C61" s="35">
        <f t="shared" si="17"/>
        <v>-289147.36</v>
      </c>
      <c r="D61" s="35">
        <f t="shared" si="17"/>
        <v>-328489.94999999995</v>
      </c>
      <c r="E61" s="35">
        <f t="shared" si="17"/>
        <v>-365297.86</v>
      </c>
      <c r="F61" s="35">
        <f t="shared" si="17"/>
        <v>-332222.91</v>
      </c>
      <c r="G61" s="35">
        <f t="shared" si="17"/>
        <v>-395058.69</v>
      </c>
      <c r="H61" s="35">
        <f t="shared" si="17"/>
        <v>-219091.83</v>
      </c>
      <c r="I61" s="35">
        <f t="shared" si="17"/>
        <v>-124836.75</v>
      </c>
      <c r="J61" s="35">
        <f t="shared" si="17"/>
        <v>-90990.04999999999</v>
      </c>
      <c r="K61" s="35">
        <f>SUM(B61:J61)</f>
        <v>-2389321.3099999996</v>
      </c>
    </row>
    <row r="62" spans="1:11" ht="18.75" customHeight="1">
      <c r="A62" s="16" t="s">
        <v>74</v>
      </c>
      <c r="B62" s="35">
        <f aca="true" t="shared" si="18" ref="B62:J62">B63+B64+B65+B66+B67+B68</f>
        <v>-176177.98</v>
      </c>
      <c r="C62" s="35">
        <f t="shared" si="18"/>
        <v>-184733.42</v>
      </c>
      <c r="D62" s="35">
        <f t="shared" si="18"/>
        <v>-179991.00999999998</v>
      </c>
      <c r="E62" s="35">
        <f t="shared" si="18"/>
        <v>-238651.22</v>
      </c>
      <c r="F62" s="35">
        <f t="shared" si="18"/>
        <v>-221560.90999999997</v>
      </c>
      <c r="G62" s="35">
        <f t="shared" si="18"/>
        <v>-240961.5</v>
      </c>
      <c r="H62" s="35">
        <f t="shared" si="18"/>
        <v>-164779.4</v>
      </c>
      <c r="I62" s="35">
        <f t="shared" si="18"/>
        <v>-28131.4</v>
      </c>
      <c r="J62" s="35">
        <f t="shared" si="18"/>
        <v>-58189.4</v>
      </c>
      <c r="K62" s="35">
        <f aca="true" t="shared" si="19" ref="K62:K91">SUM(B62:J62)</f>
        <v>-1493176.2399999998</v>
      </c>
    </row>
    <row r="63" spans="1:11" ht="18.75" customHeight="1">
      <c r="A63" s="12" t="s">
        <v>75</v>
      </c>
      <c r="B63" s="35">
        <f>-ROUND(B9*$D$3,2)</f>
        <v>-128056.2</v>
      </c>
      <c r="C63" s="35">
        <f aca="true" t="shared" si="20" ref="C63:J63">-ROUND(C9*$D$3,2)</f>
        <v>-180728</v>
      </c>
      <c r="D63" s="35">
        <f t="shared" si="20"/>
        <v>-155241.4</v>
      </c>
      <c r="E63" s="35">
        <f t="shared" si="20"/>
        <v>-120102.8</v>
      </c>
      <c r="F63" s="35">
        <f t="shared" si="20"/>
        <v>-134941.8</v>
      </c>
      <c r="G63" s="35">
        <f t="shared" si="20"/>
        <v>-174556.8</v>
      </c>
      <c r="H63" s="35">
        <f t="shared" si="20"/>
        <v>-164779.4</v>
      </c>
      <c r="I63" s="35">
        <f t="shared" si="20"/>
        <v>-28131.4</v>
      </c>
      <c r="J63" s="35">
        <f t="shared" si="20"/>
        <v>-58189.4</v>
      </c>
      <c r="K63" s="35">
        <f t="shared" si="19"/>
        <v>-1144727.1999999997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-881.6</v>
      </c>
      <c r="C65" s="35">
        <v>-178.6</v>
      </c>
      <c r="D65" s="35">
        <v>-516.8</v>
      </c>
      <c r="E65" s="35">
        <v>-562.4</v>
      </c>
      <c r="F65" s="35">
        <v>-516.8</v>
      </c>
      <c r="G65" s="35">
        <v>-285</v>
      </c>
      <c r="H65" s="19">
        <v>0</v>
      </c>
      <c r="I65" s="19">
        <v>0</v>
      </c>
      <c r="J65" s="19">
        <v>0</v>
      </c>
      <c r="K65" s="35">
        <f t="shared" si="19"/>
        <v>-2941.2</v>
      </c>
    </row>
    <row r="66" spans="1:11" ht="18.75" customHeight="1">
      <c r="A66" s="12" t="s">
        <v>105</v>
      </c>
      <c r="B66" s="35">
        <v>-4753.8</v>
      </c>
      <c r="C66" s="35">
        <v>-1197</v>
      </c>
      <c r="D66" s="35">
        <v>-1862</v>
      </c>
      <c r="E66" s="35">
        <v>-3503.6</v>
      </c>
      <c r="F66" s="35">
        <v>-1729</v>
      </c>
      <c r="G66" s="35">
        <v>-1535.2</v>
      </c>
      <c r="H66" s="19">
        <v>0</v>
      </c>
      <c r="I66" s="19">
        <v>0</v>
      </c>
      <c r="J66" s="19">
        <v>0</v>
      </c>
      <c r="K66" s="35">
        <f t="shared" si="19"/>
        <v>-14580.6</v>
      </c>
    </row>
    <row r="67" spans="1:11" ht="18.75" customHeight="1">
      <c r="A67" s="12" t="s">
        <v>52</v>
      </c>
      <c r="B67" s="35">
        <v>-42486.38</v>
      </c>
      <c r="C67" s="35">
        <v>-2629.82</v>
      </c>
      <c r="D67" s="35">
        <v>-22370.81</v>
      </c>
      <c r="E67" s="35">
        <v>-114482.42</v>
      </c>
      <c r="F67" s="35">
        <v>-84373.31</v>
      </c>
      <c r="G67" s="35">
        <v>-64584.5</v>
      </c>
      <c r="H67" s="19">
        <v>0</v>
      </c>
      <c r="I67" s="19">
        <v>0</v>
      </c>
      <c r="J67" s="19">
        <v>0</v>
      </c>
      <c r="K67" s="35">
        <f t="shared" si="19"/>
        <v>-330927.24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SUM(B70:B102)</f>
        <v>-68007.93</v>
      </c>
      <c r="C69" s="67">
        <f>SUM(C70:C102)</f>
        <v>-104413.94</v>
      </c>
      <c r="D69" s="67">
        <f>SUM(D70:D102)</f>
        <v>-148498.94</v>
      </c>
      <c r="E69" s="67">
        <f aca="true" t="shared" si="21" ref="E69:J69">SUM(E70:E102)</f>
        <v>-126646.64</v>
      </c>
      <c r="F69" s="67">
        <f t="shared" si="21"/>
        <v>-110662</v>
      </c>
      <c r="G69" s="67">
        <f t="shared" si="21"/>
        <v>-154097.19</v>
      </c>
      <c r="H69" s="67">
        <f t="shared" si="21"/>
        <v>-54312.42999999999</v>
      </c>
      <c r="I69" s="67">
        <f t="shared" si="21"/>
        <v>-96705.34999999999</v>
      </c>
      <c r="J69" s="67">
        <f t="shared" si="21"/>
        <v>-32800.649999999994</v>
      </c>
      <c r="K69" s="67">
        <f t="shared" si="19"/>
        <v>-896145.0699999998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-2392.81</v>
      </c>
      <c r="J72" s="19">
        <v>0</v>
      </c>
      <c r="K72" s="67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7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-26071.65</v>
      </c>
      <c r="C76" s="19">
        <v>-62178.95</v>
      </c>
      <c r="D76" s="19">
        <v>-116414.19</v>
      </c>
      <c r="E76" s="19">
        <v>-95718.1</v>
      </c>
      <c r="F76" s="19">
        <v>-82836.92</v>
      </c>
      <c r="G76" s="19">
        <v>-113458.17</v>
      </c>
      <c r="H76" s="19">
        <v>-34067.68</v>
      </c>
      <c r="I76" s="19">
        <v>-27098.08</v>
      </c>
      <c r="J76" s="19">
        <v>-18947.09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-19000</v>
      </c>
      <c r="C78" s="19">
        <v>-10000</v>
      </c>
      <c r="D78" s="19">
        <v>0</v>
      </c>
      <c r="E78" s="19">
        <v>-10000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-39000</v>
      </c>
    </row>
    <row r="79" spans="1:11" ht="18.75" customHeight="1">
      <c r="A79" s="12" t="s">
        <v>63</v>
      </c>
      <c r="B79" s="19">
        <v>-2065.25</v>
      </c>
      <c r="C79" s="19">
        <v>-1914.05</v>
      </c>
      <c r="D79" s="19">
        <v>0</v>
      </c>
      <c r="E79" s="19">
        <v>-963.92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-4943.22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 t="s">
        <v>135</v>
      </c>
      <c r="B100" s="35">
        <v>-7621.9</v>
      </c>
      <c r="C100" s="35">
        <v>-11013.98</v>
      </c>
      <c r="D100" s="35">
        <v>-12828.43</v>
      </c>
      <c r="E100" s="35">
        <v>-7214.19</v>
      </c>
      <c r="F100" s="35">
        <v>-9922.69</v>
      </c>
      <c r="G100" s="35">
        <v>-13932.19</v>
      </c>
      <c r="H100" s="35">
        <v>-7170.84</v>
      </c>
      <c r="I100" s="35">
        <v>-2618.37</v>
      </c>
      <c r="J100" s="35">
        <v>-4378.34</v>
      </c>
      <c r="K100" s="48">
        <f>SUM(B100:J100)</f>
        <v>-76700.93</v>
      </c>
      <c r="L100" s="55"/>
    </row>
    <row r="101" spans="1:12" ht="18.75" customHeight="1">
      <c r="A101" s="64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5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5"/>
    </row>
    <row r="103" spans="1:12" ht="18.75" customHeight="1">
      <c r="A103" s="16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5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6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 aca="true" t="shared" si="22" ref="K103:K109">SUM(B105:J105)</f>
        <v>0</v>
      </c>
      <c r="L105" s="54"/>
    </row>
    <row r="106" spans="1:12" ht="18.75" customHeight="1">
      <c r="A106" s="16" t="s">
        <v>83</v>
      </c>
      <c r="B106" s="24">
        <f aca="true" t="shared" si="23" ref="B106:H106">+B107+B108</f>
        <v>1411945.97</v>
      </c>
      <c r="C106" s="24">
        <f t="shared" si="23"/>
        <v>2087759.4600000002</v>
      </c>
      <c r="D106" s="24">
        <f t="shared" si="23"/>
        <v>2415329.6799999997</v>
      </c>
      <c r="E106" s="24">
        <f t="shared" si="23"/>
        <v>1218369.26</v>
      </c>
      <c r="F106" s="24">
        <f t="shared" si="23"/>
        <v>1805138.9</v>
      </c>
      <c r="G106" s="24">
        <f t="shared" si="23"/>
        <v>2643319.9499999997</v>
      </c>
      <c r="H106" s="24">
        <f t="shared" si="23"/>
        <v>1388709.4900000005</v>
      </c>
      <c r="I106" s="24">
        <f>+I107+I108</f>
        <v>474892.33999999997</v>
      </c>
      <c r="J106" s="24">
        <f>+J107+J108</f>
        <v>886214.34</v>
      </c>
      <c r="K106" s="48">
        <f t="shared" si="22"/>
        <v>14331679.389999999</v>
      </c>
      <c r="L106" s="54"/>
    </row>
    <row r="107" spans="1:12" ht="18" customHeight="1">
      <c r="A107" s="16" t="s">
        <v>82</v>
      </c>
      <c r="B107" s="24">
        <f aca="true" t="shared" si="24" ref="B107:J107">+B48+B62+B69+B103</f>
        <v>1392626.27</v>
      </c>
      <c r="C107" s="24">
        <f t="shared" si="24"/>
        <v>2063546.4500000002</v>
      </c>
      <c r="D107" s="24">
        <f t="shared" si="24"/>
        <v>2389176.86</v>
      </c>
      <c r="E107" s="24">
        <f t="shared" si="24"/>
        <v>1195418.78</v>
      </c>
      <c r="F107" s="24">
        <f t="shared" si="24"/>
        <v>1781448.97</v>
      </c>
      <c r="G107" s="24">
        <f t="shared" si="24"/>
        <v>2612708.15</v>
      </c>
      <c r="H107" s="24">
        <f t="shared" si="24"/>
        <v>1368131.0200000005</v>
      </c>
      <c r="I107" s="24">
        <f t="shared" si="24"/>
        <v>474892.33999999997</v>
      </c>
      <c r="J107" s="24">
        <f t="shared" si="24"/>
        <v>871851.96</v>
      </c>
      <c r="K107" s="48">
        <f t="shared" si="22"/>
        <v>14149800.8</v>
      </c>
      <c r="L107" s="54"/>
    </row>
    <row r="108" spans="1:11" ht="18.75" customHeight="1">
      <c r="A108" s="16" t="s">
        <v>99</v>
      </c>
      <c r="B108" s="24">
        <f aca="true" t="shared" si="25" ref="B108:J108">IF(+B57+B104+B109&lt;0,0,(B57+B104+B109))</f>
        <v>19319.7</v>
      </c>
      <c r="C108" s="24">
        <f t="shared" si="25"/>
        <v>24213.01</v>
      </c>
      <c r="D108" s="24">
        <f t="shared" si="25"/>
        <v>26152.82</v>
      </c>
      <c r="E108" s="24">
        <f t="shared" si="25"/>
        <v>22950.48</v>
      </c>
      <c r="F108" s="24">
        <f t="shared" si="25"/>
        <v>23689.93</v>
      </c>
      <c r="G108" s="24">
        <f t="shared" si="25"/>
        <v>30611.8</v>
      </c>
      <c r="H108" s="24">
        <f t="shared" si="25"/>
        <v>20578.47</v>
      </c>
      <c r="I108" s="19">
        <f t="shared" si="25"/>
        <v>0</v>
      </c>
      <c r="J108" s="24">
        <f t="shared" si="25"/>
        <v>14362.38</v>
      </c>
      <c r="K108" s="48">
        <f t="shared" si="22"/>
        <v>181878.59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 t="shared" si="22"/>
        <v>0</v>
      </c>
      <c r="M109" s="57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8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1">
        <f>SUM(K115:K133)</f>
        <v>14331679.4</v>
      </c>
      <c r="L114" s="54"/>
    </row>
    <row r="115" spans="1:11" ht="18.75" customHeight="1">
      <c r="A115" s="26" t="s">
        <v>70</v>
      </c>
      <c r="B115" s="27">
        <v>184978.29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>SUM(B115:J115)</f>
        <v>184978.29</v>
      </c>
    </row>
    <row r="116" spans="1:11" ht="18.75" customHeight="1">
      <c r="A116" s="26" t="s">
        <v>71</v>
      </c>
      <c r="B116" s="27">
        <v>1226967.69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aca="true" t="shared" si="26" ref="K116:K133">SUM(B116:J116)</f>
        <v>1226967.69</v>
      </c>
    </row>
    <row r="117" spans="1:11" ht="18.75" customHeight="1">
      <c r="A117" s="26" t="s">
        <v>72</v>
      </c>
      <c r="B117" s="40">
        <v>0</v>
      </c>
      <c r="C117" s="27">
        <f>+C106</f>
        <v>2087759.4600000002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6"/>
        <v>2087759.4600000002</v>
      </c>
    </row>
    <row r="118" spans="1:11" ht="18.75" customHeight="1">
      <c r="A118" s="26" t="s">
        <v>73</v>
      </c>
      <c r="B118" s="40">
        <v>0</v>
      </c>
      <c r="C118" s="40">
        <v>0</v>
      </c>
      <c r="D118" s="27">
        <f>+D106</f>
        <v>2415329.6799999997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6"/>
        <v>2415329.6799999997</v>
      </c>
    </row>
    <row r="119" spans="1:11" ht="18.75" customHeight="1">
      <c r="A119" s="26" t="s">
        <v>118</v>
      </c>
      <c r="B119" s="40">
        <v>0</v>
      </c>
      <c r="C119" s="40">
        <v>0</v>
      </c>
      <c r="D119" s="40">
        <v>0</v>
      </c>
      <c r="E119" s="27">
        <v>1096532.34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6"/>
        <v>1096532.34</v>
      </c>
    </row>
    <row r="120" spans="1:11" ht="18.75" customHeight="1">
      <c r="A120" s="26" t="s">
        <v>119</v>
      </c>
      <c r="B120" s="40">
        <v>0</v>
      </c>
      <c r="C120" s="40">
        <v>0</v>
      </c>
      <c r="D120" s="40">
        <v>0</v>
      </c>
      <c r="E120" s="27">
        <v>121836.93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6"/>
        <v>121836.93</v>
      </c>
    </row>
    <row r="121" spans="1:11" ht="18.75" customHeight="1">
      <c r="A121" s="68" t="s">
        <v>120</v>
      </c>
      <c r="B121" s="40">
        <v>0</v>
      </c>
      <c r="C121" s="40">
        <v>0</v>
      </c>
      <c r="D121" s="40">
        <v>0</v>
      </c>
      <c r="E121" s="40">
        <v>0</v>
      </c>
      <c r="F121" s="27">
        <v>340971.76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6"/>
        <v>340971.76</v>
      </c>
    </row>
    <row r="122" spans="1:11" ht="18.75" customHeight="1">
      <c r="A122" s="68" t="s">
        <v>121</v>
      </c>
      <c r="B122" s="40">
        <v>0</v>
      </c>
      <c r="C122" s="40">
        <v>0</v>
      </c>
      <c r="D122" s="40">
        <v>0</v>
      </c>
      <c r="E122" s="40">
        <v>0</v>
      </c>
      <c r="F122" s="27">
        <v>640866.97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6"/>
        <v>640866.97</v>
      </c>
    </row>
    <row r="123" spans="1:11" ht="18.75" customHeight="1">
      <c r="A123" s="68" t="s">
        <v>122</v>
      </c>
      <c r="B123" s="40">
        <v>0</v>
      </c>
      <c r="C123" s="40">
        <v>0</v>
      </c>
      <c r="D123" s="40">
        <v>0</v>
      </c>
      <c r="E123" s="40">
        <v>0</v>
      </c>
      <c r="F123" s="27">
        <v>92015.37</v>
      </c>
      <c r="G123" s="40">
        <v>0</v>
      </c>
      <c r="H123" s="40">
        <v>0</v>
      </c>
      <c r="I123" s="40">
        <v>0</v>
      </c>
      <c r="J123" s="40">
        <v>0</v>
      </c>
      <c r="K123" s="41">
        <f t="shared" si="26"/>
        <v>92015.37</v>
      </c>
    </row>
    <row r="124" spans="1:11" ht="18.75" customHeight="1">
      <c r="A124" s="68" t="s">
        <v>123</v>
      </c>
      <c r="B124" s="70">
        <v>0</v>
      </c>
      <c r="C124" s="70">
        <v>0</v>
      </c>
      <c r="D124" s="70">
        <v>0</v>
      </c>
      <c r="E124" s="70">
        <v>0</v>
      </c>
      <c r="F124" s="71">
        <v>731284.8</v>
      </c>
      <c r="G124" s="70">
        <v>0</v>
      </c>
      <c r="H124" s="70">
        <v>0</v>
      </c>
      <c r="I124" s="70">
        <v>0</v>
      </c>
      <c r="J124" s="70">
        <v>0</v>
      </c>
      <c r="K124" s="71">
        <f t="shared" si="26"/>
        <v>731284.8</v>
      </c>
    </row>
    <row r="125" spans="1:11" ht="18.75" customHeight="1">
      <c r="A125" s="68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718549.7</v>
      </c>
      <c r="H125" s="40">
        <v>0</v>
      </c>
      <c r="I125" s="40">
        <v>0</v>
      </c>
      <c r="J125" s="40">
        <v>0</v>
      </c>
      <c r="K125" s="41">
        <f t="shared" si="26"/>
        <v>718549.7</v>
      </c>
    </row>
    <row r="126" spans="1:11" ht="18.75" customHeight="1">
      <c r="A126" s="68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62093.93</v>
      </c>
      <c r="H126" s="40">
        <v>0</v>
      </c>
      <c r="I126" s="40">
        <v>0</v>
      </c>
      <c r="J126" s="40">
        <v>0</v>
      </c>
      <c r="K126" s="41">
        <f t="shared" si="26"/>
        <v>62093.93</v>
      </c>
    </row>
    <row r="127" spans="1:11" ht="18.75" customHeight="1">
      <c r="A127" s="68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413622.13</v>
      </c>
      <c r="H127" s="40">
        <v>0</v>
      </c>
      <c r="I127" s="40">
        <v>0</v>
      </c>
      <c r="J127" s="40">
        <v>0</v>
      </c>
      <c r="K127" s="41">
        <f t="shared" si="26"/>
        <v>413622.13</v>
      </c>
    </row>
    <row r="128" spans="1:11" ht="18.75" customHeight="1">
      <c r="A128" s="68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373660.88</v>
      </c>
      <c r="H128" s="40">
        <v>0</v>
      </c>
      <c r="I128" s="40">
        <v>0</v>
      </c>
      <c r="J128" s="40">
        <v>0</v>
      </c>
      <c r="K128" s="41">
        <f t="shared" si="26"/>
        <v>373660.88</v>
      </c>
    </row>
    <row r="129" spans="1:11" ht="18.75" customHeight="1">
      <c r="A129" s="68" t="s">
        <v>128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27">
        <v>1075393.31</v>
      </c>
      <c r="H129" s="40">
        <v>0</v>
      </c>
      <c r="I129" s="40">
        <v>0</v>
      </c>
      <c r="J129" s="40">
        <v>0</v>
      </c>
      <c r="K129" s="41">
        <f t="shared" si="26"/>
        <v>1075393.31</v>
      </c>
    </row>
    <row r="130" spans="1:11" ht="18.75" customHeight="1">
      <c r="A130" s="68" t="s">
        <v>129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488266.27</v>
      </c>
      <c r="I130" s="40">
        <v>0</v>
      </c>
      <c r="J130" s="40">
        <v>0</v>
      </c>
      <c r="K130" s="41">
        <f t="shared" si="26"/>
        <v>488266.27</v>
      </c>
    </row>
    <row r="131" spans="1:11" ht="18.75" customHeight="1">
      <c r="A131" s="68" t="s">
        <v>130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27">
        <v>900443.22</v>
      </c>
      <c r="I131" s="40">
        <v>0</v>
      </c>
      <c r="J131" s="40">
        <v>0</v>
      </c>
      <c r="K131" s="41">
        <f t="shared" si="26"/>
        <v>900443.22</v>
      </c>
    </row>
    <row r="132" spans="1:11" ht="18.75" customHeight="1">
      <c r="A132" s="68" t="s">
        <v>131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27">
        <v>474892.34</v>
      </c>
      <c r="J132" s="40">
        <v>0</v>
      </c>
      <c r="K132" s="41">
        <f t="shared" si="26"/>
        <v>474892.34</v>
      </c>
    </row>
    <row r="133" spans="1:11" ht="18.75" customHeight="1">
      <c r="A133" s="69" t="s">
        <v>132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3">
        <v>886214.33</v>
      </c>
      <c r="K133" s="44">
        <f t="shared" si="26"/>
        <v>886214.33</v>
      </c>
    </row>
    <row r="134" spans="1:11" ht="18.75" customHeight="1">
      <c r="A134" s="76" t="s">
        <v>136</v>
      </c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f>J106-J133</f>
        <v>0.010000000009313226</v>
      </c>
      <c r="K134" s="51"/>
    </row>
    <row r="135" ht="18.75" customHeight="1">
      <c r="A135" s="76" t="s">
        <v>137</v>
      </c>
    </row>
    <row r="136" ht="18.75" customHeight="1">
      <c r="A136" s="39"/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2017-08-11T12:27:55Z</dcterms:modified>
  <cp:category/>
  <cp:version/>
  <cp:contentType/>
  <cp:contentStatus/>
</cp:coreProperties>
</file>