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<sst xmlns="http://schemas.openxmlformats.org/spreadsheetml/2006/main" count="140" uniqueCount="140">
  <si>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</si>
  <si>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</si>
  <si>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</si>
  <si>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</si>
  <si>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</si>
  <si>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</si>
  <si>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</si>
  <si>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</si>
  <si>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</si>
  <si>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</si>
  <si>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</si>
  <si>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</si>
  <si>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</si>
  <si>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</si>
  <si>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</si>
  <si>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</si>
  <si>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</si>
  <si>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</si>
  <si>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</si>
  <si>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</si>
  <si>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</si>
  <si>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</si>
  <si>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</si>
  <si>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</si>
  <si>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</si>
  <si>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</si>
  <si>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</si>
  <si>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</si>
  <si>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</si>
  <si>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</si>
  <si>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</si>
  <si>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</si>
  <si>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</si>
  <si>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</si>
  <si>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</si>
  <si>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</si>
  <si>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</si>
  <si>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</si>
  <si>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</si>
  <si>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</si>
  <si>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</si>
  <si>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</si>
  <si>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</si>
  <si>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</si>
  <si>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</si>
  <si>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</si>
  <si>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</si>
  <si>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</si>
  <si>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</si>
  <si>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</si>
  <si>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</si>
  <si>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</si>
  <si>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</si>
  <si>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</si>
  <si>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</si>
  <si>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</si>
  <si>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</si>
  <si>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</si>
  <si>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</si>
  <si>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</si>
  <si>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</si>
  <si>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</si>
  <si>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</si>
  <si>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</si>
  <si>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</si>
  <si>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</si>
  <si>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</si>
  <si>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</si>
  <si>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</si>
  <si>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</si>
  <si>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</si>
  <si>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</si>
  <si>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</si>
  <si>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</si>
  <si>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</si>
  <si>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</si>
  <si>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</si>
  <si>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</si>
  <si>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</si>
  <si>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</si>
  <si>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</si>
  <si>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</si>
  <si>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</si>
  <si>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</si>
  <si>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</si>
  <si>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</si>
  <si>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</si>
  <si>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</si>
  <si>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</si>
  <si>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</si>
  <si>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</si>
  <si>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</si>
  <si>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</si>
  <si>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</si>
  <si>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</si>
  <si>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</si>
  <si>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</si>
  <si>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</si>
  <si>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</si>
  <si>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</si>
  <si>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</si>
  <si>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</si>
  <si>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</si>
  <si>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</si>
  <si>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</si>
  <si>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</si>
  <si>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</si>
  <si>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</si>
  <si>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</si>
  <si>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</si>
  <si>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</si>
  <si>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</si>
  <si>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</si>
  <si>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</si>
  <si>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</si>
  <si>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</si>
  <si>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</si>
  <si>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</si>
  <si>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</si>
  <si>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</si>
  <si>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</si>
  <si>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</si>
  <si>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</si>
  <si>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</si>
  <si>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</si>
  <si>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</si>
  <si>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</si>
  <si>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</si>
  <si>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</si>
  <si>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</si>
  <si>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</si>
  <si>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</si>
  <si>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</si>
  <si>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</si>
  <si>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02/08/17 - VENCIMENTO 09/08/17</t>
  </si>
  <si>
    <t>6.2.31. Ajuste de Remuneração Previsto Contratualmente ¹</t>
  </si>
  <si>
    <t>6.2.32. Revisão do Ajuste de Remuneração Previsto Contratualmente ²</t>
  </si>
  <si>
    <t>Notas:</t>
  </si>
  <si>
    <t>¹ Ajuste de remuneração previsto contratualmente, período de 26/06 a 24/07/17, parcela 4/20.</t>
  </si>
  <si>
    <t>² Revisão do Ajuste de remuneração previsto contratualmente, período de 25/05 a 25/06/17.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</si>
</sst>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585657</v>
      </c>
      <c r="C7" s="9">
        <f t="shared" si="0"/>
        <v>757287</v>
      </c>
      <c r="D7" s="9">
        <f t="shared" si="0"/>
        <v>783154</v>
      </c>
      <c r="E7" s="9">
        <f t="shared" si="0"/>
        <v>530958</v>
      </c>
      <c r="F7" s="9">
        <f t="shared" si="0"/>
        <v>715739</v>
      </c>
      <c r="G7" s="9">
        <f t="shared" si="0"/>
        <v>1194089</v>
      </c>
      <c r="H7" s="9">
        <f t="shared" si="0"/>
        <v>551432</v>
      </c>
      <c r="I7" s="9">
        <f t="shared" si="0"/>
        <v>119605</v>
      </c>
      <c r="J7" s="9">
        <f t="shared" si="0"/>
        <v>323480</v>
      </c>
      <c r="K7" s="9">
        <f t="shared" si="0"/>
        <v>5561401</v>
      </c>
      <c r="L7" s="51"/>
    </row>
    <row r="8" spans="1:11" ht="17.25" customHeight="1">
      <c r="A8" s="10" t="s">
        <v>97</v>
      </c>
      <c r="B8" s="11">
        <f>B9+B12+B16</f>
        <v>284770</v>
      </c>
      <c r="C8" s="11">
        <f aca="true" t="shared" si="1" ref="C8:J8">C9+C12+C16</f>
        <v>379421</v>
      </c>
      <c r="D8" s="11">
        <f t="shared" si="1"/>
        <v>360680</v>
      </c>
      <c r="E8" s="11">
        <f t="shared" si="1"/>
        <v>267067</v>
      </c>
      <c r="F8" s="11">
        <f t="shared" si="1"/>
        <v>343948</v>
      </c>
      <c r="G8" s="11">
        <f t="shared" si="1"/>
        <v>574489</v>
      </c>
      <c r="H8" s="11">
        <f t="shared" si="1"/>
        <v>292453</v>
      </c>
      <c r="I8" s="11">
        <f t="shared" si="1"/>
        <v>53543</v>
      </c>
      <c r="J8" s="11">
        <f t="shared" si="1"/>
        <v>147386</v>
      </c>
      <c r="K8" s="11">
        <f>SUM(B8:J8)</f>
        <v>2703757</v>
      </c>
    </row>
    <row r="9" spans="1:11" ht="17.25" customHeight="1">
      <c r="A9" s="15" t="s">
        <v>16</v>
      </c>
      <c r="B9" s="13">
        <f>+B10+B11</f>
        <v>33818</v>
      </c>
      <c r="C9" s="13">
        <f aca="true" t="shared" si="2" ref="C9:J9">+C10+C11</f>
        <v>48219</v>
      </c>
      <c r="D9" s="13">
        <f t="shared" si="2"/>
        <v>40109</v>
      </c>
      <c r="E9" s="13">
        <f t="shared" si="2"/>
        <v>32733</v>
      </c>
      <c r="F9" s="13">
        <f t="shared" si="2"/>
        <v>36397</v>
      </c>
      <c r="G9" s="13">
        <f t="shared" si="2"/>
        <v>47708</v>
      </c>
      <c r="H9" s="13">
        <f t="shared" si="2"/>
        <v>44619</v>
      </c>
      <c r="I9" s="13">
        <f t="shared" si="2"/>
        <v>7754</v>
      </c>
      <c r="J9" s="13">
        <f t="shared" si="2"/>
        <v>15079</v>
      </c>
      <c r="K9" s="11">
        <f>SUM(B9:J9)</f>
        <v>306436</v>
      </c>
    </row>
    <row r="10" spans="1:11" ht="17.25" customHeight="1">
      <c r="A10" s="29" t="s">
        <v>17</v>
      </c>
      <c r="B10" s="13">
        <v>33818</v>
      </c>
      <c r="C10" s="13">
        <v>48219</v>
      </c>
      <c r="D10" s="13">
        <v>40109</v>
      </c>
      <c r="E10" s="13">
        <v>32733</v>
      </c>
      <c r="F10" s="13">
        <v>36397</v>
      </c>
      <c r="G10" s="13">
        <v>47708</v>
      </c>
      <c r="H10" s="13">
        <v>44619</v>
      </c>
      <c r="I10" s="13">
        <v>7754</v>
      </c>
      <c r="J10" s="13">
        <v>15079</v>
      </c>
      <c r="K10" s="11">
        <f>SUM(B10:J10)</f>
        <v>306436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234661</v>
      </c>
      <c r="C12" s="17">
        <f t="shared" si="3"/>
        <v>309249</v>
      </c>
      <c r="D12" s="17">
        <f t="shared" si="3"/>
        <v>300047</v>
      </c>
      <c r="E12" s="17">
        <f t="shared" si="3"/>
        <v>219804</v>
      </c>
      <c r="F12" s="17">
        <f t="shared" si="3"/>
        <v>285015</v>
      </c>
      <c r="G12" s="17">
        <f t="shared" si="3"/>
        <v>487118</v>
      </c>
      <c r="H12" s="17">
        <f t="shared" si="3"/>
        <v>232144</v>
      </c>
      <c r="I12" s="17">
        <f t="shared" si="3"/>
        <v>42516</v>
      </c>
      <c r="J12" s="17">
        <f t="shared" si="3"/>
        <v>123945</v>
      </c>
      <c r="K12" s="11">
        <f aca="true" t="shared" si="4" ref="K12:K27">SUM(B12:J12)</f>
        <v>2234499</v>
      </c>
    </row>
    <row r="13" spans="1:13" ht="17.25" customHeight="1">
      <c r="A13" s="14" t="s">
        <v>19</v>
      </c>
      <c r="B13" s="13">
        <v>110454</v>
      </c>
      <c r="C13" s="13">
        <v>157033</v>
      </c>
      <c r="D13" s="13">
        <v>156618</v>
      </c>
      <c r="E13" s="13">
        <v>111223</v>
      </c>
      <c r="F13" s="13">
        <v>142279</v>
      </c>
      <c r="G13" s="13">
        <v>228432</v>
      </c>
      <c r="H13" s="13">
        <v>104967</v>
      </c>
      <c r="I13" s="13">
        <v>23758</v>
      </c>
      <c r="J13" s="13">
        <v>63616</v>
      </c>
      <c r="K13" s="11">
        <f t="shared" si="4"/>
        <v>1098380</v>
      </c>
      <c r="L13" s="51"/>
      <c r="M13" s="52"/>
    </row>
    <row r="14" spans="1:12" ht="17.25" customHeight="1">
      <c r="A14" s="14" t="s">
        <v>20</v>
      </c>
      <c r="B14" s="13">
        <v>116756</v>
      </c>
      <c r="C14" s="13">
        <v>140242</v>
      </c>
      <c r="D14" s="13">
        <v>135513</v>
      </c>
      <c r="E14" s="13">
        <v>101143</v>
      </c>
      <c r="F14" s="13">
        <v>135384</v>
      </c>
      <c r="G14" s="13">
        <v>246886</v>
      </c>
      <c r="H14" s="13">
        <v>113063</v>
      </c>
      <c r="I14" s="13">
        <v>16941</v>
      </c>
      <c r="J14" s="13">
        <v>57608</v>
      </c>
      <c r="K14" s="11">
        <f t="shared" si="4"/>
        <v>1063536</v>
      </c>
      <c r="L14" s="51"/>
    </row>
    <row r="15" spans="1:11" ht="17.25" customHeight="1">
      <c r="A15" s="14" t="s">
        <v>21</v>
      </c>
      <c r="B15" s="13">
        <v>7451</v>
      </c>
      <c r="C15" s="13">
        <v>11974</v>
      </c>
      <c r="D15" s="13">
        <v>7916</v>
      </c>
      <c r="E15" s="13">
        <v>7438</v>
      </c>
      <c r="F15" s="13">
        <v>7352</v>
      </c>
      <c r="G15" s="13">
        <v>11800</v>
      </c>
      <c r="H15" s="13">
        <v>14114</v>
      </c>
      <c r="I15" s="13">
        <v>1817</v>
      </c>
      <c r="J15" s="13">
        <v>2721</v>
      </c>
      <c r="K15" s="11">
        <f t="shared" si="4"/>
        <v>72583</v>
      </c>
    </row>
    <row r="16" spans="1:11" ht="17.25" customHeight="1">
      <c r="A16" s="15" t="s">
        <v>93</v>
      </c>
      <c r="B16" s="13">
        <f>B17+B18+B19</f>
        <v>16291</v>
      </c>
      <c r="C16" s="13">
        <f aca="true" t="shared" si="5" ref="C16:J16">C17+C18+C19</f>
        <v>21953</v>
      </c>
      <c r="D16" s="13">
        <f t="shared" si="5"/>
        <v>20524</v>
      </c>
      <c r="E16" s="13">
        <f t="shared" si="5"/>
        <v>14530</v>
      </c>
      <c r="F16" s="13">
        <f t="shared" si="5"/>
        <v>22536</v>
      </c>
      <c r="G16" s="13">
        <f t="shared" si="5"/>
        <v>39663</v>
      </c>
      <c r="H16" s="13">
        <f t="shared" si="5"/>
        <v>15690</v>
      </c>
      <c r="I16" s="13">
        <f t="shared" si="5"/>
        <v>3273</v>
      </c>
      <c r="J16" s="13">
        <f t="shared" si="5"/>
        <v>8362</v>
      </c>
      <c r="K16" s="11">
        <f t="shared" si="4"/>
        <v>162822</v>
      </c>
    </row>
    <row r="17" spans="1:11" ht="17.25" customHeight="1">
      <c r="A17" s="14" t="s">
        <v>94</v>
      </c>
      <c r="B17" s="13">
        <v>16045</v>
      </c>
      <c r="C17" s="13">
        <v>21703</v>
      </c>
      <c r="D17" s="13">
        <v>20288</v>
      </c>
      <c r="E17" s="13">
        <v>14332</v>
      </c>
      <c r="F17" s="13">
        <v>22259</v>
      </c>
      <c r="G17" s="13">
        <v>39040</v>
      </c>
      <c r="H17" s="13">
        <v>15420</v>
      </c>
      <c r="I17" s="13">
        <v>3238</v>
      </c>
      <c r="J17" s="13">
        <v>8238</v>
      </c>
      <c r="K17" s="11">
        <f t="shared" si="4"/>
        <v>160563</v>
      </c>
    </row>
    <row r="18" spans="1:11" ht="17.25" customHeight="1">
      <c r="A18" s="14" t="s">
        <v>95</v>
      </c>
      <c r="B18" s="13">
        <v>235</v>
      </c>
      <c r="C18" s="13">
        <v>241</v>
      </c>
      <c r="D18" s="13">
        <v>233</v>
      </c>
      <c r="E18" s="13">
        <v>189</v>
      </c>
      <c r="F18" s="13">
        <v>272</v>
      </c>
      <c r="G18" s="13">
        <v>600</v>
      </c>
      <c r="H18" s="13">
        <v>265</v>
      </c>
      <c r="I18" s="13">
        <v>35</v>
      </c>
      <c r="J18" s="13">
        <v>117</v>
      </c>
      <c r="K18" s="11">
        <f t="shared" si="4"/>
        <v>2187</v>
      </c>
    </row>
    <row r="19" spans="1:11" ht="17.25" customHeight="1">
      <c r="A19" s="14" t="s">
        <v>96</v>
      </c>
      <c r="B19" s="13">
        <v>11</v>
      </c>
      <c r="C19" s="13">
        <v>9</v>
      </c>
      <c r="D19" s="13">
        <v>3</v>
      </c>
      <c r="E19" s="13">
        <v>9</v>
      </c>
      <c r="F19" s="13">
        <v>5</v>
      </c>
      <c r="G19" s="13">
        <v>23</v>
      </c>
      <c r="H19" s="13">
        <v>5</v>
      </c>
      <c r="I19" s="13">
        <v>0</v>
      </c>
      <c r="J19" s="13">
        <v>7</v>
      </c>
      <c r="K19" s="11">
        <f t="shared" si="4"/>
        <v>72</v>
      </c>
    </row>
    <row r="20" spans="1:11" ht="17.25" customHeight="1">
      <c r="A20" s="16" t="s">
        <v>22</v>
      </c>
      <c r="B20" s="11">
        <f>+B21+B22+B23</f>
        <v>168622</v>
      </c>
      <c r="C20" s="11">
        <f aca="true" t="shared" si="6" ref="C20:J20">+C21+C22+C23</f>
        <v>193471</v>
      </c>
      <c r="D20" s="11">
        <f t="shared" si="6"/>
        <v>219183</v>
      </c>
      <c r="E20" s="11">
        <f t="shared" si="6"/>
        <v>138323</v>
      </c>
      <c r="F20" s="11">
        <f t="shared" si="6"/>
        <v>218797</v>
      </c>
      <c r="G20" s="11">
        <f t="shared" si="6"/>
        <v>413050</v>
      </c>
      <c r="H20" s="11">
        <f t="shared" si="6"/>
        <v>143110</v>
      </c>
      <c r="I20" s="11">
        <f t="shared" si="6"/>
        <v>33128</v>
      </c>
      <c r="J20" s="11">
        <f t="shared" si="6"/>
        <v>84682</v>
      </c>
      <c r="K20" s="11">
        <f t="shared" si="4"/>
        <v>1612366</v>
      </c>
    </row>
    <row r="21" spans="1:12" ht="17.25" customHeight="1">
      <c r="A21" s="12" t="s">
        <v>23</v>
      </c>
      <c r="B21" s="13">
        <v>87019</v>
      </c>
      <c r="C21" s="13">
        <v>110619</v>
      </c>
      <c r="D21" s="13">
        <v>126852</v>
      </c>
      <c r="E21" s="13">
        <v>77600</v>
      </c>
      <c r="F21" s="13">
        <v>121031</v>
      </c>
      <c r="G21" s="13">
        <v>210557</v>
      </c>
      <c r="H21" s="13">
        <v>77162</v>
      </c>
      <c r="I21" s="13">
        <v>20187</v>
      </c>
      <c r="J21" s="13">
        <v>47316</v>
      </c>
      <c r="K21" s="11">
        <f t="shared" si="4"/>
        <v>878343</v>
      </c>
      <c r="L21" s="51"/>
    </row>
    <row r="22" spans="1:12" ht="17.25" customHeight="1">
      <c r="A22" s="12" t="s">
        <v>24</v>
      </c>
      <c r="B22" s="13">
        <v>78280</v>
      </c>
      <c r="C22" s="13">
        <v>78695</v>
      </c>
      <c r="D22" s="13">
        <v>88958</v>
      </c>
      <c r="E22" s="13">
        <v>58185</v>
      </c>
      <c r="F22" s="13">
        <v>94660</v>
      </c>
      <c r="G22" s="13">
        <v>196820</v>
      </c>
      <c r="H22" s="13">
        <v>61507</v>
      </c>
      <c r="I22" s="13">
        <v>12279</v>
      </c>
      <c r="J22" s="13">
        <v>36249</v>
      </c>
      <c r="K22" s="11">
        <f t="shared" si="4"/>
        <v>705633</v>
      </c>
      <c r="L22" s="51"/>
    </row>
    <row r="23" spans="1:11" ht="17.25" customHeight="1">
      <c r="A23" s="12" t="s">
        <v>25</v>
      </c>
      <c r="B23" s="13">
        <v>3323</v>
      </c>
      <c r="C23" s="13">
        <v>4157</v>
      </c>
      <c r="D23" s="13">
        <v>3373</v>
      </c>
      <c r="E23" s="13">
        <v>2538</v>
      </c>
      <c r="F23" s="13">
        <v>3106</v>
      </c>
      <c r="G23" s="13">
        <v>5673</v>
      </c>
      <c r="H23" s="13">
        <v>4441</v>
      </c>
      <c r="I23" s="13">
        <v>662</v>
      </c>
      <c r="J23" s="13">
        <v>1117</v>
      </c>
      <c r="K23" s="11">
        <f t="shared" si="4"/>
        <v>28390</v>
      </c>
    </row>
    <row r="24" spans="1:11" ht="17.25" customHeight="1">
      <c r="A24" s="16" t="s">
        <v>26</v>
      </c>
      <c r="B24" s="13">
        <f>+B25+B26</f>
        <v>132265</v>
      </c>
      <c r="C24" s="13">
        <f aca="true" t="shared" si="7" ref="C24:J24">+C25+C26</f>
        <v>184395</v>
      </c>
      <c r="D24" s="13">
        <f t="shared" si="7"/>
        <v>203291</v>
      </c>
      <c r="E24" s="13">
        <f t="shared" si="7"/>
        <v>125568</v>
      </c>
      <c r="F24" s="13">
        <f t="shared" si="7"/>
        <v>152994</v>
      </c>
      <c r="G24" s="13">
        <f t="shared" si="7"/>
        <v>206550</v>
      </c>
      <c r="H24" s="13">
        <f t="shared" si="7"/>
        <v>108313</v>
      </c>
      <c r="I24" s="13">
        <f t="shared" si="7"/>
        <v>32934</v>
      </c>
      <c r="J24" s="13">
        <f t="shared" si="7"/>
        <v>91412</v>
      </c>
      <c r="K24" s="11">
        <f t="shared" si="4"/>
        <v>1237722</v>
      </c>
    </row>
    <row r="25" spans="1:12" ht="17.25" customHeight="1">
      <c r="A25" s="12" t="s">
        <v>115</v>
      </c>
      <c r="B25" s="13">
        <v>68161</v>
      </c>
      <c r="C25" s="13">
        <v>104169</v>
      </c>
      <c r="D25" s="13">
        <v>117522</v>
      </c>
      <c r="E25" s="13">
        <v>74542</v>
      </c>
      <c r="F25" s="13">
        <v>86516</v>
      </c>
      <c r="G25" s="13">
        <v>114784</v>
      </c>
      <c r="H25" s="13">
        <v>58348</v>
      </c>
      <c r="I25" s="13">
        <v>21028</v>
      </c>
      <c r="J25" s="13">
        <v>49499</v>
      </c>
      <c r="K25" s="11">
        <f t="shared" si="4"/>
        <v>694569</v>
      </c>
      <c r="L25" s="51"/>
    </row>
    <row r="26" spans="1:12" ht="17.25" customHeight="1">
      <c r="A26" s="12" t="s">
        <v>116</v>
      </c>
      <c r="B26" s="13">
        <v>64104</v>
      </c>
      <c r="C26" s="13">
        <v>80226</v>
      </c>
      <c r="D26" s="13">
        <v>85769</v>
      </c>
      <c r="E26" s="13">
        <v>51026</v>
      </c>
      <c r="F26" s="13">
        <v>66478</v>
      </c>
      <c r="G26" s="13">
        <v>91766</v>
      </c>
      <c r="H26" s="13">
        <v>49965</v>
      </c>
      <c r="I26" s="13">
        <v>11906</v>
      </c>
      <c r="J26" s="13">
        <v>41913</v>
      </c>
      <c r="K26" s="11">
        <f t="shared" si="4"/>
        <v>543153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7556</v>
      </c>
      <c r="I27" s="11">
        <v>0</v>
      </c>
      <c r="J27" s="11">
        <v>0</v>
      </c>
      <c r="K27" s="11">
        <f t="shared" si="4"/>
        <v>7556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103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10126.51</v>
      </c>
      <c r="I35" s="19">
        <v>0</v>
      </c>
      <c r="J35" s="19">
        <v>0</v>
      </c>
      <c r="K35" s="23">
        <f>SUM(B35:J35)</f>
        <v>10126.51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102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1695637.82</v>
      </c>
      <c r="C47" s="22">
        <f aca="true" t="shared" si="12" ref="C47:H47">+C48+C57</f>
        <v>2449516.3200000003</v>
      </c>
      <c r="D47" s="22">
        <f t="shared" si="12"/>
        <v>2849935.0999999996</v>
      </c>
      <c r="E47" s="22">
        <f t="shared" si="12"/>
        <v>1650712.97</v>
      </c>
      <c r="F47" s="22">
        <f t="shared" si="12"/>
        <v>2195871.28</v>
      </c>
      <c r="G47" s="22">
        <f t="shared" si="12"/>
        <v>3088581.05</v>
      </c>
      <c r="H47" s="22">
        <f t="shared" si="12"/>
        <v>1649729.77</v>
      </c>
      <c r="I47" s="22">
        <f>+I48+I57</f>
        <v>622987.7999999999</v>
      </c>
      <c r="J47" s="22">
        <f>+J48+J57</f>
        <v>1014774</v>
      </c>
      <c r="K47" s="22">
        <f>SUM(B47:J47)</f>
        <v>17217746.11</v>
      </c>
    </row>
    <row r="48" spans="1:11" ht="17.25" customHeight="1">
      <c r="A48" s="16" t="s">
        <v>108</v>
      </c>
      <c r="B48" s="23">
        <f>SUM(B49:B56)</f>
        <v>1676318.12</v>
      </c>
      <c r="C48" s="23">
        <f aca="true" t="shared" si="13" ref="C48:J48">SUM(C49:C56)</f>
        <v>2425303.3100000005</v>
      </c>
      <c r="D48" s="23">
        <f t="shared" si="13"/>
        <v>2823782.28</v>
      </c>
      <c r="E48" s="23">
        <f t="shared" si="13"/>
        <v>1627762.49</v>
      </c>
      <c r="F48" s="23">
        <f t="shared" si="13"/>
        <v>2172181.3499999996</v>
      </c>
      <c r="G48" s="23">
        <f t="shared" si="13"/>
        <v>3057969.25</v>
      </c>
      <c r="H48" s="23">
        <f t="shared" si="13"/>
        <v>1629151.3</v>
      </c>
      <c r="I48" s="23">
        <f t="shared" si="13"/>
        <v>622987.7999999999</v>
      </c>
      <c r="J48" s="23">
        <f t="shared" si="13"/>
        <v>1000411.62</v>
      </c>
      <c r="K48" s="23">
        <f aca="true" t="shared" si="14" ref="K48:K57">SUM(B48:J48)</f>
        <v>17035867.520000003</v>
      </c>
    </row>
    <row r="49" spans="1:11" ht="17.25" customHeight="1">
      <c r="A49" s="34" t="s">
        <v>43</v>
      </c>
      <c r="B49" s="23">
        <f aca="true" t="shared" si="15" ref="B49:H49">ROUND(B30*B7,2)</f>
        <v>1675037.59</v>
      </c>
      <c r="C49" s="23">
        <f t="shared" si="15"/>
        <v>2417865.93</v>
      </c>
      <c r="D49" s="23">
        <f t="shared" si="15"/>
        <v>2821312.29</v>
      </c>
      <c r="E49" s="23">
        <f t="shared" si="15"/>
        <v>1626749.12</v>
      </c>
      <c r="F49" s="23">
        <f t="shared" si="15"/>
        <v>2170263.8</v>
      </c>
      <c r="G49" s="23">
        <f t="shared" si="15"/>
        <v>3055196.12</v>
      </c>
      <c r="H49" s="23">
        <f t="shared" si="15"/>
        <v>1617846.34</v>
      </c>
      <c r="I49" s="23">
        <f>ROUND(I30*I7,2)</f>
        <v>621922.08</v>
      </c>
      <c r="J49" s="23">
        <f>ROUND(J30*J7,2)</f>
        <v>998194.58</v>
      </c>
      <c r="K49" s="23">
        <f t="shared" si="14"/>
        <v>17004387.85</v>
      </c>
    </row>
    <row r="50" spans="1:11" ht="17.25" customHeight="1">
      <c r="A50" s="34" t="s">
        <v>44</v>
      </c>
      <c r="B50" s="19">
        <v>0</v>
      </c>
      <c r="C50" s="23">
        <f>ROUND(C31*C7,2)</f>
        <v>5374.37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5374.37</v>
      </c>
    </row>
    <row r="51" spans="1:11" ht="17.25" customHeight="1">
      <c r="A51" s="65" t="s">
        <v>104</v>
      </c>
      <c r="B51" s="66">
        <f aca="true" t="shared" si="16" ref="B51:H51">ROUND(B32*B7,2)</f>
        <v>-2811.15</v>
      </c>
      <c r="C51" s="66">
        <f t="shared" si="16"/>
        <v>-3710.71</v>
      </c>
      <c r="D51" s="66">
        <f t="shared" si="16"/>
        <v>-3915.77</v>
      </c>
      <c r="E51" s="66">
        <f t="shared" si="16"/>
        <v>-2432.03</v>
      </c>
      <c r="F51" s="66">
        <f t="shared" si="16"/>
        <v>-3363.97</v>
      </c>
      <c r="G51" s="66">
        <f t="shared" si="16"/>
        <v>-4656.95</v>
      </c>
      <c r="H51" s="66">
        <f t="shared" si="16"/>
        <v>-2536.59</v>
      </c>
      <c r="I51" s="19">
        <v>0</v>
      </c>
      <c r="J51" s="19">
        <v>0</v>
      </c>
      <c r="K51" s="66">
        <f>SUM(B51:J51)</f>
        <v>-23427.170000000002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10126.51</v>
      </c>
      <c r="I53" s="31">
        <f>+I35</f>
        <v>0</v>
      </c>
      <c r="J53" s="31">
        <f>+J35</f>
        <v>0</v>
      </c>
      <c r="K53" s="23">
        <f t="shared" si="14"/>
        <v>10126.51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24213.01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181878.59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-150919.07</v>
      </c>
      <c r="C61" s="35">
        <f t="shared" si="17"/>
        <v>-158612.74000000002</v>
      </c>
      <c r="D61" s="35">
        <f t="shared" si="17"/>
        <v>-141939.31000000003</v>
      </c>
      <c r="E61" s="35">
        <f t="shared" si="17"/>
        <v>-236806.25000000003</v>
      </c>
      <c r="F61" s="35">
        <f t="shared" si="17"/>
        <v>-197888.43999999997</v>
      </c>
      <c r="G61" s="35">
        <f t="shared" si="17"/>
        <v>-220815.41000000003</v>
      </c>
      <c r="H61" s="35">
        <f t="shared" si="17"/>
        <v>-150970.25</v>
      </c>
      <c r="I61" s="35">
        <f t="shared" si="17"/>
        <v>-84963.49999999999</v>
      </c>
      <c r="J61" s="35">
        <f t="shared" si="17"/>
        <v>-46498.63</v>
      </c>
      <c r="K61" s="35">
        <f>SUM(B61:J61)</f>
        <v>-1389413.6</v>
      </c>
    </row>
    <row r="62" spans="1:11" ht="18.75" customHeight="1">
      <c r="A62" s="16" t="s">
        <v>74</v>
      </c>
      <c r="B62" s="35">
        <f aca="true" t="shared" si="18" ref="B62:J62">B63+B64+B65+B66+B67+B68</f>
        <v>-171680.01</v>
      </c>
      <c r="C62" s="35">
        <f t="shared" si="18"/>
        <v>-188777.71000000002</v>
      </c>
      <c r="D62" s="35">
        <f t="shared" si="18"/>
        <v>-177410.21000000002</v>
      </c>
      <c r="E62" s="35">
        <f t="shared" si="18"/>
        <v>-258069.21000000002</v>
      </c>
      <c r="F62" s="35">
        <f t="shared" si="18"/>
        <v>-223835.96999999997</v>
      </c>
      <c r="G62" s="35">
        <f t="shared" si="18"/>
        <v>-254047.39</v>
      </c>
      <c r="H62" s="35">
        <f t="shared" si="18"/>
        <v>-169552.2</v>
      </c>
      <c r="I62" s="35">
        <f t="shared" si="18"/>
        <v>-29465.2</v>
      </c>
      <c r="J62" s="35">
        <f t="shared" si="18"/>
        <v>-57300.2</v>
      </c>
      <c r="K62" s="35">
        <f aca="true" t="shared" si="19" ref="K62:K91">SUM(B62:J62)</f>
        <v>-1530138.0999999999</v>
      </c>
    </row>
    <row r="63" spans="1:11" ht="18.75" customHeight="1">
      <c r="A63" s="12" t="s">
        <v>75</v>
      </c>
      <c r="B63" s="35">
        <f>-ROUND(B9*$D$3,2)</f>
        <v>-128508.4</v>
      </c>
      <c r="C63" s="35">
        <f aca="true" t="shared" si="20" ref="C63:J63">-ROUND(C9*$D$3,2)</f>
        <v>-183232.2</v>
      </c>
      <c r="D63" s="35">
        <f t="shared" si="20"/>
        <v>-152414.2</v>
      </c>
      <c r="E63" s="35">
        <f t="shared" si="20"/>
        <v>-124385.4</v>
      </c>
      <c r="F63" s="35">
        <f t="shared" si="20"/>
        <v>-138308.6</v>
      </c>
      <c r="G63" s="35">
        <f t="shared" si="20"/>
        <v>-181290.4</v>
      </c>
      <c r="H63" s="35">
        <f t="shared" si="20"/>
        <v>-169552.2</v>
      </c>
      <c r="I63" s="35">
        <f t="shared" si="20"/>
        <v>-29465.2</v>
      </c>
      <c r="J63" s="35">
        <f t="shared" si="20"/>
        <v>-57300.2</v>
      </c>
      <c r="K63" s="35">
        <f t="shared" si="19"/>
        <v>-1164456.7999999998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-668.8</v>
      </c>
      <c r="C65" s="35">
        <v>-281.2</v>
      </c>
      <c r="D65" s="35">
        <v>-235.6</v>
      </c>
      <c r="E65" s="35">
        <v>-475</v>
      </c>
      <c r="F65" s="35">
        <v>-440.8</v>
      </c>
      <c r="G65" s="35">
        <v>-368.6</v>
      </c>
      <c r="H65" s="19">
        <v>0</v>
      </c>
      <c r="I65" s="19">
        <v>0</v>
      </c>
      <c r="J65" s="19">
        <v>0</v>
      </c>
      <c r="K65" s="35">
        <f t="shared" si="19"/>
        <v>-2470</v>
      </c>
    </row>
    <row r="66" spans="1:11" ht="18.75" customHeight="1">
      <c r="A66" s="12" t="s">
        <v>105</v>
      </c>
      <c r="B66" s="35">
        <v>-5225</v>
      </c>
      <c r="C66" s="35">
        <v>-1436.4</v>
      </c>
      <c r="D66" s="35">
        <v>-1516.2</v>
      </c>
      <c r="E66" s="35">
        <v>-4016.6</v>
      </c>
      <c r="F66" s="35">
        <v>-1702.4</v>
      </c>
      <c r="G66" s="35">
        <v>-1622.6</v>
      </c>
      <c r="H66" s="19">
        <v>0</v>
      </c>
      <c r="I66" s="19">
        <v>0</v>
      </c>
      <c r="J66" s="19">
        <v>0</v>
      </c>
      <c r="K66" s="35">
        <f t="shared" si="19"/>
        <v>-15519.199999999999</v>
      </c>
    </row>
    <row r="67" spans="1:11" ht="18.75" customHeight="1">
      <c r="A67" s="12" t="s">
        <v>52</v>
      </c>
      <c r="B67" s="35">
        <v>-37277.81</v>
      </c>
      <c r="C67" s="35">
        <v>-3827.91</v>
      </c>
      <c r="D67" s="35">
        <v>-23244.21</v>
      </c>
      <c r="E67" s="35">
        <v>-129192.21</v>
      </c>
      <c r="F67" s="35">
        <v>-83384.17</v>
      </c>
      <c r="G67" s="35">
        <v>-70765.79</v>
      </c>
      <c r="H67" s="19">
        <v>0</v>
      </c>
      <c r="I67" s="19">
        <v>0</v>
      </c>
      <c r="J67" s="19">
        <v>0</v>
      </c>
      <c r="K67" s="35">
        <f t="shared" si="19"/>
        <v>-347692.1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79</v>
      </c>
      <c r="B69" s="66">
        <f>SUM(B70:B102)</f>
        <v>20760.940000000002</v>
      </c>
      <c r="C69" s="66">
        <f>SUM(C70:C102)</f>
        <v>30164.97</v>
      </c>
      <c r="D69" s="66">
        <f>SUM(D70:D102)</f>
        <v>35470.9</v>
      </c>
      <c r="E69" s="66">
        <f aca="true" t="shared" si="21" ref="E69:J69">SUM(E70:E102)</f>
        <v>21262.960000000003</v>
      </c>
      <c r="F69" s="66">
        <f t="shared" si="21"/>
        <v>25947.53</v>
      </c>
      <c r="G69" s="66">
        <f t="shared" si="21"/>
        <v>33231.979999999996</v>
      </c>
      <c r="H69" s="66">
        <f t="shared" si="21"/>
        <v>18581.949999999997</v>
      </c>
      <c r="I69" s="66">
        <f t="shared" si="21"/>
        <v>-55498.29999999999</v>
      </c>
      <c r="J69" s="66">
        <f t="shared" si="21"/>
        <v>10801.570000000002</v>
      </c>
      <c r="K69" s="66">
        <f t="shared" si="19"/>
        <v>140724.5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6">
        <v>-2392.81</v>
      </c>
      <c r="J72" s="19">
        <v>0</v>
      </c>
      <c r="K72" s="66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6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66">
        <v>-808.8</v>
      </c>
      <c r="D80" s="66">
        <v>-4785.4</v>
      </c>
      <c r="E80" s="19">
        <v>0</v>
      </c>
      <c r="F80" s="19">
        <v>0</v>
      </c>
      <c r="G80" s="19">
        <v>0</v>
      </c>
      <c r="H80" s="66">
        <v>-1348</v>
      </c>
      <c r="I80" s="19">
        <v>0</v>
      </c>
      <c r="J80" s="19">
        <v>0</v>
      </c>
      <c r="K80" s="66">
        <f t="shared" si="19"/>
        <v>-6942.2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7">
        <f aca="true" t="shared" si="22" ref="K100:K109">SUM(B100:J100)</f>
        <v>-76700.93</v>
      </c>
      <c r="L100" s="54"/>
    </row>
    <row r="101" spans="1:12" ht="18.75" customHeight="1">
      <c r="A101" s="63" t="s">
        <v>136</v>
      </c>
      <c r="B101" s="35">
        <v>41631.97</v>
      </c>
      <c r="C101" s="35">
        <v>61294.71</v>
      </c>
      <c r="D101" s="35">
        <v>72341.05</v>
      </c>
      <c r="E101" s="35">
        <v>41227.58</v>
      </c>
      <c r="F101" s="35">
        <v>53772.61</v>
      </c>
      <c r="G101" s="35">
        <v>73871</v>
      </c>
      <c r="H101" s="35">
        <v>40174.7</v>
      </c>
      <c r="I101" s="35">
        <v>14108.97</v>
      </c>
      <c r="J101" s="35">
        <v>24655.13</v>
      </c>
      <c r="K101" s="47">
        <f t="shared" si="22"/>
        <v>423077.72</v>
      </c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4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2"/>
        <v>0</v>
      </c>
      <c r="L105" s="53"/>
    </row>
    <row r="106" spans="1:12" ht="18.75" customHeight="1">
      <c r="A106" s="16" t="s">
        <v>83</v>
      </c>
      <c r="B106" s="24">
        <f aca="true" t="shared" si="23" ref="B106:H106">+B107+B108</f>
        <v>1544718.75</v>
      </c>
      <c r="C106" s="24">
        <f t="shared" si="23"/>
        <v>2290903.5800000005</v>
      </c>
      <c r="D106" s="24">
        <f t="shared" si="23"/>
        <v>2707995.7899999996</v>
      </c>
      <c r="E106" s="24">
        <f t="shared" si="23"/>
        <v>1413906.72</v>
      </c>
      <c r="F106" s="24">
        <f t="shared" si="23"/>
        <v>1997982.8399999996</v>
      </c>
      <c r="G106" s="24">
        <f t="shared" si="23"/>
        <v>2867765.6399999997</v>
      </c>
      <c r="H106" s="24">
        <f t="shared" si="23"/>
        <v>1498759.52</v>
      </c>
      <c r="I106" s="24">
        <f>+I107+I108</f>
        <v>538024.3</v>
      </c>
      <c r="J106" s="24">
        <f>+J107+J108</f>
        <v>968275.37</v>
      </c>
      <c r="K106" s="47">
        <f t="shared" si="22"/>
        <v>15828332.51</v>
      </c>
      <c r="L106" s="53"/>
    </row>
    <row r="107" spans="1:12" ht="18" customHeight="1">
      <c r="A107" s="16" t="s">
        <v>82</v>
      </c>
      <c r="B107" s="24">
        <f aca="true" t="shared" si="24" ref="B107:J107">+B48+B62+B69+B103</f>
        <v>1525399.05</v>
      </c>
      <c r="C107" s="24">
        <f t="shared" si="24"/>
        <v>2266690.5700000008</v>
      </c>
      <c r="D107" s="24">
        <f t="shared" si="24"/>
        <v>2681842.9699999997</v>
      </c>
      <c r="E107" s="24">
        <f t="shared" si="24"/>
        <v>1390956.24</v>
      </c>
      <c r="F107" s="24">
        <f t="shared" si="24"/>
        <v>1974292.9099999997</v>
      </c>
      <c r="G107" s="24">
        <f t="shared" si="24"/>
        <v>2837153.84</v>
      </c>
      <c r="H107" s="24">
        <f t="shared" si="24"/>
        <v>1478181.05</v>
      </c>
      <c r="I107" s="24">
        <f t="shared" si="24"/>
        <v>538024.3</v>
      </c>
      <c r="J107" s="24">
        <f t="shared" si="24"/>
        <v>953912.99</v>
      </c>
      <c r="K107" s="47">
        <f t="shared" si="22"/>
        <v>15646453.920000002</v>
      </c>
      <c r="L107" s="53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24213.01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7">
        <f t="shared" si="22"/>
        <v>181878.59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6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15828332.51</v>
      </c>
      <c r="L114" s="53"/>
    </row>
    <row r="115" spans="1:11" ht="18.75" customHeight="1">
      <c r="A115" s="26" t="s">
        <v>70</v>
      </c>
      <c r="B115" s="27">
        <v>202510.79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202510.79</v>
      </c>
    </row>
    <row r="116" spans="1:11" ht="18.75" customHeight="1">
      <c r="A116" s="26" t="s">
        <v>71</v>
      </c>
      <c r="B116" s="27">
        <v>1342207.96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6" ref="K116:K133">SUM(B116:J116)</f>
        <v>1342207.96</v>
      </c>
    </row>
    <row r="117" spans="1:11" ht="18.75" customHeight="1">
      <c r="A117" s="26" t="s">
        <v>72</v>
      </c>
      <c r="B117" s="39">
        <v>0</v>
      </c>
      <c r="C117" s="27">
        <f>+C106</f>
        <v>2290903.5800000005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6"/>
        <v>2290903.5800000005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2707995.7899999996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6"/>
        <v>2707995.7899999996</v>
      </c>
    </row>
    <row r="119" spans="1:11" ht="18.75" customHeight="1">
      <c r="A119" s="26" t="s">
        <v>118</v>
      </c>
      <c r="B119" s="39">
        <v>0</v>
      </c>
      <c r="C119" s="39">
        <v>0</v>
      </c>
      <c r="D119" s="39">
        <v>0</v>
      </c>
      <c r="E119" s="27">
        <v>1272516.05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6"/>
        <v>1272516.05</v>
      </c>
    </row>
    <row r="120" spans="1:11" ht="18.75" customHeight="1">
      <c r="A120" s="26" t="s">
        <v>119</v>
      </c>
      <c r="B120" s="39">
        <v>0</v>
      </c>
      <c r="C120" s="39">
        <v>0</v>
      </c>
      <c r="D120" s="39">
        <v>0</v>
      </c>
      <c r="E120" s="27">
        <v>141390.66999999998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6"/>
        <v>141390.66999999998</v>
      </c>
    </row>
    <row r="121" spans="1:11" ht="18.75" customHeight="1">
      <c r="A121" s="67" t="s">
        <v>120</v>
      </c>
      <c r="B121" s="39">
        <v>0</v>
      </c>
      <c r="C121" s="39">
        <v>0</v>
      </c>
      <c r="D121" s="39">
        <v>0</v>
      </c>
      <c r="E121" s="39">
        <v>0</v>
      </c>
      <c r="F121" s="27">
        <v>388355.02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6"/>
        <v>388355.02</v>
      </c>
    </row>
    <row r="122" spans="1:11" ht="18.75" customHeight="1">
      <c r="A122" s="67" t="s">
        <v>121</v>
      </c>
      <c r="B122" s="39">
        <v>0</v>
      </c>
      <c r="C122" s="39">
        <v>0</v>
      </c>
      <c r="D122" s="39">
        <v>0</v>
      </c>
      <c r="E122" s="39">
        <v>0</v>
      </c>
      <c r="F122" s="27">
        <v>725024.4900000001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6"/>
        <v>725024.4900000001</v>
      </c>
    </row>
    <row r="123" spans="1:11" ht="18.75" customHeight="1">
      <c r="A123" s="67" t="s">
        <v>122</v>
      </c>
      <c r="B123" s="39">
        <v>0</v>
      </c>
      <c r="C123" s="39">
        <v>0</v>
      </c>
      <c r="D123" s="39">
        <v>0</v>
      </c>
      <c r="E123" s="39">
        <v>0</v>
      </c>
      <c r="F123" s="27">
        <v>98242.45999999999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6"/>
        <v>98242.45999999999</v>
      </c>
    </row>
    <row r="124" spans="1:11" ht="18.75" customHeight="1">
      <c r="A124" s="67" t="s">
        <v>123</v>
      </c>
      <c r="B124" s="69">
        <v>0</v>
      </c>
      <c r="C124" s="69">
        <v>0</v>
      </c>
      <c r="D124" s="69">
        <v>0</v>
      </c>
      <c r="E124" s="69">
        <v>0</v>
      </c>
      <c r="F124" s="70">
        <v>786360.86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6"/>
        <v>786360.86</v>
      </c>
    </row>
    <row r="125" spans="1:11" ht="18.75" customHeight="1">
      <c r="A125" s="67" t="s">
        <v>124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844271.7899999999</v>
      </c>
      <c r="H125" s="39">
        <v>0</v>
      </c>
      <c r="I125" s="39">
        <v>0</v>
      </c>
      <c r="J125" s="39">
        <v>0</v>
      </c>
      <c r="K125" s="40">
        <f t="shared" si="26"/>
        <v>844271.7899999999</v>
      </c>
    </row>
    <row r="126" spans="1:11" ht="18.75" customHeight="1">
      <c r="A126" s="67" t="s">
        <v>125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66579.78</v>
      </c>
      <c r="H126" s="39">
        <v>0</v>
      </c>
      <c r="I126" s="39">
        <v>0</v>
      </c>
      <c r="J126" s="39">
        <v>0</v>
      </c>
      <c r="K126" s="40">
        <f t="shared" si="26"/>
        <v>66579.78</v>
      </c>
    </row>
    <row r="127" spans="1:11" ht="18.75" customHeight="1">
      <c r="A127" s="67" t="s">
        <v>126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424764.94</v>
      </c>
      <c r="H127" s="39">
        <v>0</v>
      </c>
      <c r="I127" s="39">
        <v>0</v>
      </c>
      <c r="J127" s="39">
        <v>0</v>
      </c>
      <c r="K127" s="40">
        <f t="shared" si="26"/>
        <v>424764.94</v>
      </c>
    </row>
    <row r="128" spans="1:11" ht="18.75" customHeight="1">
      <c r="A128" s="67" t="s">
        <v>127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360685.67</v>
      </c>
      <c r="H128" s="39">
        <v>0</v>
      </c>
      <c r="I128" s="39">
        <v>0</v>
      </c>
      <c r="J128" s="39">
        <v>0</v>
      </c>
      <c r="K128" s="40">
        <f t="shared" si="26"/>
        <v>360685.67</v>
      </c>
    </row>
    <row r="129" spans="1:11" ht="18.75" customHeight="1">
      <c r="A129" s="67" t="s">
        <v>128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1171463.46</v>
      </c>
      <c r="H129" s="39">
        <v>0</v>
      </c>
      <c r="I129" s="39">
        <v>0</v>
      </c>
      <c r="J129" s="39">
        <v>0</v>
      </c>
      <c r="K129" s="40">
        <f t="shared" si="26"/>
        <v>1171463.46</v>
      </c>
    </row>
    <row r="130" spans="1:11" ht="18.75" customHeight="1">
      <c r="A130" s="67" t="s">
        <v>129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543175.8400000001</v>
      </c>
      <c r="I130" s="39">
        <v>0</v>
      </c>
      <c r="J130" s="39">
        <v>0</v>
      </c>
      <c r="K130" s="40">
        <f t="shared" si="26"/>
        <v>543175.8400000001</v>
      </c>
    </row>
    <row r="131" spans="1:11" ht="18.75" customHeight="1">
      <c r="A131" s="67" t="s">
        <v>130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955583.68</v>
      </c>
      <c r="I131" s="39">
        <v>0</v>
      </c>
      <c r="J131" s="39">
        <v>0</v>
      </c>
      <c r="K131" s="40">
        <f t="shared" si="26"/>
        <v>955583.68</v>
      </c>
    </row>
    <row r="132" spans="1:11" ht="18.75" customHeight="1">
      <c r="A132" s="67" t="s">
        <v>131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538024.3</v>
      </c>
      <c r="J132" s="39"/>
      <c r="K132" s="40">
        <f t="shared" si="26"/>
        <v>538024.3</v>
      </c>
    </row>
    <row r="133" spans="1:11" ht="18.75" customHeight="1">
      <c r="A133" s="68" t="s">
        <v>132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/>
      <c r="J133" s="42">
        <v>968275.38</v>
      </c>
      <c r="K133" s="43">
        <f t="shared" si="26"/>
        <v>968275.38</v>
      </c>
    </row>
    <row r="134" spans="1:11" ht="18.75" customHeight="1">
      <c r="A134" s="75" t="s">
        <v>137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-0.010000000009313226</v>
      </c>
      <c r="K134" s="50"/>
    </row>
    <row r="135" ht="18.75" customHeight="1">
      <c r="A135" s="75" t="s">
        <v>138</v>
      </c>
    </row>
    <row r="136" ht="18.75" customHeight="1">
      <c r="A136" s="75" t="s">
        <v>139</v>
      </c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2017-08-09T12:27:19Z</dcterms:modified>
  <cp:category/>
  <cp:version/>
  <cp:contentType/>
  <cp:contentStatus/>
</cp:coreProperties>
</file>