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<sst xmlns="http://schemas.openxmlformats.org/spreadsheetml/2006/main" count="140" uniqueCount="140">
  <si>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</si>
  <si>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</si>
  <si>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</si>
  <si>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</si>
  <si>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</si>
  <si>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</si>
  <si>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</si>
  <si>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</si>
  <si>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</si>
  <si>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</si>
  <si>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</si>
  <si>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</si>
  <si>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</si>
  <si>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</si>
  <si>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</si>
  <si>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</si>
  <si>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</si>
  <si>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</si>
  <si>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</si>
  <si>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</si>
  <si>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</si>
  <si>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</si>
  <si>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</si>
  <si>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</si>
  <si>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</si>
  <si>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</si>
  <si>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</si>
  <si>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</si>
  <si>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</si>
  <si>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</si>
  <si>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</si>
  <si>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</si>
  <si>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</si>
  <si>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</si>
  <si>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</si>
  <si>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</si>
  <si>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</si>
  <si>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</si>
  <si>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</si>
  <si>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</si>
  <si>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</si>
  <si>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</si>
  <si>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</si>
  <si>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</si>
  <si>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</si>
  <si>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</si>
  <si>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</si>
  <si>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</si>
  <si>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</si>
  <si>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</si>
  <si>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</si>
  <si>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</si>
  <si>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</si>
  <si>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</si>
  <si>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</si>
  <si>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</si>
  <si>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</si>
  <si>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</si>
  <si>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</si>
  <si>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</si>
  <si>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</si>
  <si>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</si>
  <si>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</si>
  <si>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</si>
  <si>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</si>
  <si>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</si>
  <si>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</si>
  <si>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</si>
  <si>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</si>
  <si>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</si>
  <si>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</si>
  <si>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</si>
  <si>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</si>
  <si>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</si>
  <si>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</si>
  <si>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</si>
  <si>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</si>
  <si>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</si>
  <si>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</si>
  <si>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</si>
  <si>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</si>
  <si>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</si>
  <si>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</si>
  <si>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</si>
  <si>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</si>
  <si>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</si>
  <si>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</si>
  <si>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</si>
  <si>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</si>
  <si>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</si>
  <si>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</si>
  <si>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</si>
  <si>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</si>
  <si>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</si>
  <si>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</si>
  <si>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</si>
  <si>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</si>
  <si>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</si>
  <si>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</si>
  <si>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</si>
  <si>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</si>
  <si>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</si>
  <si>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</si>
  <si>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</si>
  <si>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</si>
  <si>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</si>
  <si>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</si>
  <si>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</si>
  <si>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</si>
  <si>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</si>
  <si>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</si>
  <si>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</si>
  <si>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</si>
  <si>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</si>
  <si>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</si>
  <si>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</si>
  <si>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</si>
  <si>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</si>
  <si>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</si>
  <si>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</si>
  <si>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</si>
  <si>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</si>
  <si>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</si>
  <si>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</si>
  <si>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</si>
  <si>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</si>
  <si>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</si>
  <si>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</si>
  <si>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</si>
  <si>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</si>
  <si>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</si>
  <si>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</si>
  <si>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</si>
  <si>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</si>
  <si>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01/08/17 - VENCIMENTO 08/08/17</t>
  </si>
  <si>
    <t>6.2.31. Ajuste de Remuneração Previsto Contratualmente ¹</t>
  </si>
  <si>
    <t>Notas:</t>
  </si>
  <si>
    <t>¹ Ajuste de remuneração previsto contratualmente, período de 26/06 a 24/07/17, parcela 3/20.</t>
  </si>
  <si>
    <t>6.2.32. Revisão do Ajuste de Remuneração Previsto Contratualmente ²</t>
  </si>
  <si>
    <t>² Revisão do Ajuste de remuneração previsto contratualmente, período de 04/05 a 24/05/17.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</si>
</sst>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134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14</v>
      </c>
      <c r="B4" s="80" t="s">
        <v>91</v>
      </c>
      <c r="C4" s="81"/>
      <c r="D4" s="81"/>
      <c r="E4" s="81"/>
      <c r="F4" s="81"/>
      <c r="G4" s="81"/>
      <c r="H4" s="81"/>
      <c r="I4" s="81"/>
      <c r="J4" s="82"/>
      <c r="K4" s="79" t="s">
        <v>15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117</v>
      </c>
      <c r="F5" s="28" t="s">
        <v>10</v>
      </c>
      <c r="G5" s="28" t="s">
        <v>11</v>
      </c>
      <c r="H5" s="28" t="s">
        <v>12</v>
      </c>
      <c r="I5" s="83" t="s">
        <v>90</v>
      </c>
      <c r="J5" s="83" t="s">
        <v>89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27</v>
      </c>
      <c r="B7" s="9">
        <f aca="true" t="shared" si="0" ref="B7:K7">+B8+B20+B24+B27</f>
        <v>573771</v>
      </c>
      <c r="C7" s="9">
        <f t="shared" si="0"/>
        <v>739256</v>
      </c>
      <c r="D7" s="9">
        <f t="shared" si="0"/>
        <v>760026</v>
      </c>
      <c r="E7" s="9">
        <f t="shared" si="0"/>
        <v>512893</v>
      </c>
      <c r="F7" s="9">
        <f t="shared" si="0"/>
        <v>694748</v>
      </c>
      <c r="G7" s="9">
        <f t="shared" si="0"/>
        <v>1164304</v>
      </c>
      <c r="H7" s="9">
        <f t="shared" si="0"/>
        <v>532955</v>
      </c>
      <c r="I7" s="9">
        <f t="shared" si="0"/>
        <v>119845</v>
      </c>
      <c r="J7" s="9">
        <f t="shared" si="0"/>
        <v>315648</v>
      </c>
      <c r="K7" s="9">
        <f t="shared" si="0"/>
        <v>5413446</v>
      </c>
      <c r="L7" s="51"/>
    </row>
    <row r="8" spans="1:11" ht="17.25" customHeight="1">
      <c r="A8" s="10" t="s">
        <v>97</v>
      </c>
      <c r="B8" s="11">
        <f>B9+B12+B16</f>
        <v>290863</v>
      </c>
      <c r="C8" s="11">
        <f aca="true" t="shared" si="1" ref="C8:J8">C9+C12+C16</f>
        <v>385091</v>
      </c>
      <c r="D8" s="11">
        <f t="shared" si="1"/>
        <v>366541</v>
      </c>
      <c r="E8" s="11">
        <f t="shared" si="1"/>
        <v>264483</v>
      </c>
      <c r="F8" s="11">
        <f t="shared" si="1"/>
        <v>344544</v>
      </c>
      <c r="G8" s="11">
        <f t="shared" si="1"/>
        <v>575012</v>
      </c>
      <c r="H8" s="11">
        <f t="shared" si="1"/>
        <v>291236</v>
      </c>
      <c r="I8" s="11">
        <f t="shared" si="1"/>
        <v>55449</v>
      </c>
      <c r="J8" s="11">
        <f t="shared" si="1"/>
        <v>151976</v>
      </c>
      <c r="K8" s="11">
        <f>SUM(B8:J8)</f>
        <v>2725195</v>
      </c>
    </row>
    <row r="9" spans="1:11" ht="17.25" customHeight="1">
      <c r="A9" s="15" t="s">
        <v>16</v>
      </c>
      <c r="B9" s="13">
        <f>+B10+B11</f>
        <v>38157</v>
      </c>
      <c r="C9" s="13">
        <f aca="true" t="shared" si="2" ref="C9:J9">+C10+C11</f>
        <v>53657</v>
      </c>
      <c r="D9" s="13">
        <f t="shared" si="2"/>
        <v>45974</v>
      </c>
      <c r="E9" s="13">
        <f t="shared" si="2"/>
        <v>35006</v>
      </c>
      <c r="F9" s="13">
        <f t="shared" si="2"/>
        <v>40151</v>
      </c>
      <c r="G9" s="13">
        <f t="shared" si="2"/>
        <v>52471</v>
      </c>
      <c r="H9" s="13">
        <f t="shared" si="2"/>
        <v>47498</v>
      </c>
      <c r="I9" s="13">
        <f t="shared" si="2"/>
        <v>8584</v>
      </c>
      <c r="J9" s="13">
        <f t="shared" si="2"/>
        <v>17752</v>
      </c>
      <c r="K9" s="11">
        <f>SUM(B9:J9)</f>
        <v>339250</v>
      </c>
    </row>
    <row r="10" spans="1:11" ht="17.25" customHeight="1">
      <c r="A10" s="29" t="s">
        <v>17</v>
      </c>
      <c r="B10" s="13">
        <v>38157</v>
      </c>
      <c r="C10" s="13">
        <v>53657</v>
      </c>
      <c r="D10" s="13">
        <v>45974</v>
      </c>
      <c r="E10" s="13">
        <v>35006</v>
      </c>
      <c r="F10" s="13">
        <v>40151</v>
      </c>
      <c r="G10" s="13">
        <v>52471</v>
      </c>
      <c r="H10" s="13">
        <v>47498</v>
      </c>
      <c r="I10" s="13">
        <v>8584</v>
      </c>
      <c r="J10" s="13">
        <v>17752</v>
      </c>
      <c r="K10" s="11">
        <f>SUM(B10:J10)</f>
        <v>339250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237414</v>
      </c>
      <c r="C12" s="17">
        <f t="shared" si="3"/>
        <v>310539</v>
      </c>
      <c r="D12" s="17">
        <f t="shared" si="3"/>
        <v>300786</v>
      </c>
      <c r="E12" s="17">
        <f t="shared" si="3"/>
        <v>215488</v>
      </c>
      <c r="F12" s="17">
        <f t="shared" si="3"/>
        <v>283059</v>
      </c>
      <c r="G12" s="17">
        <f t="shared" si="3"/>
        <v>485064</v>
      </c>
      <c r="H12" s="17">
        <f t="shared" si="3"/>
        <v>228975</v>
      </c>
      <c r="I12" s="17">
        <f t="shared" si="3"/>
        <v>43511</v>
      </c>
      <c r="J12" s="17">
        <f t="shared" si="3"/>
        <v>126214</v>
      </c>
      <c r="K12" s="11">
        <f aca="true" t="shared" si="4" ref="K12:K27">SUM(B12:J12)</f>
        <v>2231050</v>
      </c>
    </row>
    <row r="13" spans="1:13" ht="17.25" customHeight="1">
      <c r="A13" s="14" t="s">
        <v>19</v>
      </c>
      <c r="B13" s="13">
        <v>115799</v>
      </c>
      <c r="C13" s="13">
        <v>163002</v>
      </c>
      <c r="D13" s="13">
        <v>161626</v>
      </c>
      <c r="E13" s="13">
        <v>111731</v>
      </c>
      <c r="F13" s="13">
        <v>145927</v>
      </c>
      <c r="G13" s="13">
        <v>234536</v>
      </c>
      <c r="H13" s="13">
        <v>108398</v>
      </c>
      <c r="I13" s="13">
        <v>25166</v>
      </c>
      <c r="J13" s="13">
        <v>67269</v>
      </c>
      <c r="K13" s="11">
        <f t="shared" si="4"/>
        <v>1133454</v>
      </c>
      <c r="L13" s="51"/>
      <c r="M13" s="52"/>
    </row>
    <row r="14" spans="1:12" ht="17.25" customHeight="1">
      <c r="A14" s="14" t="s">
        <v>20</v>
      </c>
      <c r="B14" s="13">
        <v>115568</v>
      </c>
      <c r="C14" s="13">
        <v>138038</v>
      </c>
      <c r="D14" s="13">
        <v>132621</v>
      </c>
      <c r="E14" s="13">
        <v>97809</v>
      </c>
      <c r="F14" s="13">
        <v>131196</v>
      </c>
      <c r="G14" s="13">
        <v>241092</v>
      </c>
      <c r="H14" s="13">
        <v>110291</v>
      </c>
      <c r="I14" s="13">
        <v>16973</v>
      </c>
      <c r="J14" s="13">
        <v>56811</v>
      </c>
      <c r="K14" s="11">
        <f t="shared" si="4"/>
        <v>1040399</v>
      </c>
      <c r="L14" s="51"/>
    </row>
    <row r="15" spans="1:11" ht="17.25" customHeight="1">
      <c r="A15" s="14" t="s">
        <v>21</v>
      </c>
      <c r="B15" s="13">
        <v>6047</v>
      </c>
      <c r="C15" s="13">
        <v>9499</v>
      </c>
      <c r="D15" s="13">
        <v>6539</v>
      </c>
      <c r="E15" s="13">
        <v>5948</v>
      </c>
      <c r="F15" s="13">
        <v>5936</v>
      </c>
      <c r="G15" s="13">
        <v>9436</v>
      </c>
      <c r="H15" s="13">
        <v>10286</v>
      </c>
      <c r="I15" s="13">
        <v>1372</v>
      </c>
      <c r="J15" s="13">
        <v>2134</v>
      </c>
      <c r="K15" s="11">
        <f t="shared" si="4"/>
        <v>57197</v>
      </c>
    </row>
    <row r="16" spans="1:11" ht="17.25" customHeight="1">
      <c r="A16" s="15" t="s">
        <v>93</v>
      </c>
      <c r="B16" s="13">
        <f>B17+B18+B19</f>
        <v>15292</v>
      </c>
      <c r="C16" s="13">
        <f aca="true" t="shared" si="5" ref="C16:J16">C17+C18+C19</f>
        <v>20895</v>
      </c>
      <c r="D16" s="13">
        <f t="shared" si="5"/>
        <v>19781</v>
      </c>
      <c r="E16" s="13">
        <f t="shared" si="5"/>
        <v>13989</v>
      </c>
      <c r="F16" s="13">
        <f t="shared" si="5"/>
        <v>21334</v>
      </c>
      <c r="G16" s="13">
        <f t="shared" si="5"/>
        <v>37477</v>
      </c>
      <c r="H16" s="13">
        <f t="shared" si="5"/>
        <v>14763</v>
      </c>
      <c r="I16" s="13">
        <f t="shared" si="5"/>
        <v>3354</v>
      </c>
      <c r="J16" s="13">
        <f t="shared" si="5"/>
        <v>8010</v>
      </c>
      <c r="K16" s="11">
        <f t="shared" si="4"/>
        <v>154895</v>
      </c>
    </row>
    <row r="17" spans="1:11" ht="17.25" customHeight="1">
      <c r="A17" s="14" t="s">
        <v>94</v>
      </c>
      <c r="B17" s="13">
        <v>15062</v>
      </c>
      <c r="C17" s="13">
        <v>20678</v>
      </c>
      <c r="D17" s="13">
        <v>19559</v>
      </c>
      <c r="E17" s="13">
        <v>13774</v>
      </c>
      <c r="F17" s="13">
        <v>21079</v>
      </c>
      <c r="G17" s="13">
        <v>36899</v>
      </c>
      <c r="H17" s="13">
        <v>14489</v>
      </c>
      <c r="I17" s="13">
        <v>3325</v>
      </c>
      <c r="J17" s="13">
        <v>7913</v>
      </c>
      <c r="K17" s="11">
        <f t="shared" si="4"/>
        <v>152778</v>
      </c>
    </row>
    <row r="18" spans="1:11" ht="17.25" customHeight="1">
      <c r="A18" s="14" t="s">
        <v>95</v>
      </c>
      <c r="B18" s="13">
        <v>225</v>
      </c>
      <c r="C18" s="13">
        <v>206</v>
      </c>
      <c r="D18" s="13">
        <v>218</v>
      </c>
      <c r="E18" s="13">
        <v>209</v>
      </c>
      <c r="F18" s="13">
        <v>254</v>
      </c>
      <c r="G18" s="13">
        <v>567</v>
      </c>
      <c r="H18" s="13">
        <v>270</v>
      </c>
      <c r="I18" s="13">
        <v>28</v>
      </c>
      <c r="J18" s="13">
        <v>95</v>
      </c>
      <c r="K18" s="11">
        <f t="shared" si="4"/>
        <v>2072</v>
      </c>
    </row>
    <row r="19" spans="1:11" ht="17.25" customHeight="1">
      <c r="A19" s="14" t="s">
        <v>96</v>
      </c>
      <c r="B19" s="13">
        <v>5</v>
      </c>
      <c r="C19" s="13">
        <v>11</v>
      </c>
      <c r="D19" s="13">
        <v>4</v>
      </c>
      <c r="E19" s="13">
        <v>6</v>
      </c>
      <c r="F19" s="13">
        <v>1</v>
      </c>
      <c r="G19" s="13">
        <v>11</v>
      </c>
      <c r="H19" s="13">
        <v>4</v>
      </c>
      <c r="I19" s="13">
        <v>1</v>
      </c>
      <c r="J19" s="13">
        <v>2</v>
      </c>
      <c r="K19" s="11">
        <f t="shared" si="4"/>
        <v>45</v>
      </c>
    </row>
    <row r="20" spans="1:11" ht="17.25" customHeight="1">
      <c r="A20" s="16" t="s">
        <v>22</v>
      </c>
      <c r="B20" s="11">
        <f>+B21+B22+B23</f>
        <v>172003</v>
      </c>
      <c r="C20" s="11">
        <f aca="true" t="shared" si="6" ref="C20:J20">+C21+C22+C23</f>
        <v>195075</v>
      </c>
      <c r="D20" s="11">
        <f t="shared" si="6"/>
        <v>220092</v>
      </c>
      <c r="E20" s="11">
        <f t="shared" si="6"/>
        <v>137498</v>
      </c>
      <c r="F20" s="11">
        <f t="shared" si="6"/>
        <v>220828</v>
      </c>
      <c r="G20" s="11">
        <f t="shared" si="6"/>
        <v>414308</v>
      </c>
      <c r="H20" s="11">
        <f t="shared" si="6"/>
        <v>144010</v>
      </c>
      <c r="I20" s="11">
        <f t="shared" si="6"/>
        <v>34548</v>
      </c>
      <c r="J20" s="11">
        <f t="shared" si="6"/>
        <v>85283</v>
      </c>
      <c r="K20" s="11">
        <f t="shared" si="4"/>
        <v>1623645</v>
      </c>
    </row>
    <row r="21" spans="1:12" ht="17.25" customHeight="1">
      <c r="A21" s="12" t="s">
        <v>23</v>
      </c>
      <c r="B21" s="13">
        <v>92040</v>
      </c>
      <c r="C21" s="13">
        <v>114664</v>
      </c>
      <c r="D21" s="13">
        <v>130166</v>
      </c>
      <c r="E21" s="13">
        <v>79252</v>
      </c>
      <c r="F21" s="13">
        <v>126571</v>
      </c>
      <c r="G21" s="13">
        <v>217964</v>
      </c>
      <c r="H21" s="13">
        <v>80037</v>
      </c>
      <c r="I21" s="13">
        <v>21728</v>
      </c>
      <c r="J21" s="13">
        <v>48746</v>
      </c>
      <c r="K21" s="11">
        <f t="shared" si="4"/>
        <v>911168</v>
      </c>
      <c r="L21" s="51"/>
    </row>
    <row r="22" spans="1:12" ht="17.25" customHeight="1">
      <c r="A22" s="12" t="s">
        <v>24</v>
      </c>
      <c r="B22" s="13">
        <v>77382</v>
      </c>
      <c r="C22" s="13">
        <v>77001</v>
      </c>
      <c r="D22" s="13">
        <v>87207</v>
      </c>
      <c r="E22" s="13">
        <v>56291</v>
      </c>
      <c r="F22" s="13">
        <v>91617</v>
      </c>
      <c r="G22" s="13">
        <v>191780</v>
      </c>
      <c r="H22" s="13">
        <v>60549</v>
      </c>
      <c r="I22" s="13">
        <v>12295</v>
      </c>
      <c r="J22" s="13">
        <v>35639</v>
      </c>
      <c r="K22" s="11">
        <f t="shared" si="4"/>
        <v>689761</v>
      </c>
      <c r="L22" s="51"/>
    </row>
    <row r="23" spans="1:11" ht="17.25" customHeight="1">
      <c r="A23" s="12" t="s">
        <v>25</v>
      </c>
      <c r="B23" s="13">
        <v>2581</v>
      </c>
      <c r="C23" s="13">
        <v>3410</v>
      </c>
      <c r="D23" s="13">
        <v>2719</v>
      </c>
      <c r="E23" s="13">
        <v>1955</v>
      </c>
      <c r="F23" s="13">
        <v>2640</v>
      </c>
      <c r="G23" s="13">
        <v>4564</v>
      </c>
      <c r="H23" s="13">
        <v>3424</v>
      </c>
      <c r="I23" s="13">
        <v>525</v>
      </c>
      <c r="J23" s="13">
        <v>898</v>
      </c>
      <c r="K23" s="11">
        <f t="shared" si="4"/>
        <v>22716</v>
      </c>
    </row>
    <row r="24" spans="1:11" ht="17.25" customHeight="1">
      <c r="A24" s="16" t="s">
        <v>26</v>
      </c>
      <c r="B24" s="13">
        <f>+B25+B26</f>
        <v>110905</v>
      </c>
      <c r="C24" s="13">
        <f aca="true" t="shared" si="7" ref="C24:J24">+C25+C26</f>
        <v>159090</v>
      </c>
      <c r="D24" s="13">
        <f t="shared" si="7"/>
        <v>173393</v>
      </c>
      <c r="E24" s="13">
        <f t="shared" si="7"/>
        <v>110912</v>
      </c>
      <c r="F24" s="13">
        <f t="shared" si="7"/>
        <v>129376</v>
      </c>
      <c r="G24" s="13">
        <f t="shared" si="7"/>
        <v>174984</v>
      </c>
      <c r="H24" s="13">
        <f t="shared" si="7"/>
        <v>90303</v>
      </c>
      <c r="I24" s="13">
        <f t="shared" si="7"/>
        <v>29848</v>
      </c>
      <c r="J24" s="13">
        <f t="shared" si="7"/>
        <v>78389</v>
      </c>
      <c r="K24" s="11">
        <f t="shared" si="4"/>
        <v>1057200</v>
      </c>
    </row>
    <row r="25" spans="1:12" ht="17.25" customHeight="1">
      <c r="A25" s="12" t="s">
        <v>115</v>
      </c>
      <c r="B25" s="13">
        <v>67057</v>
      </c>
      <c r="C25" s="13">
        <v>102330</v>
      </c>
      <c r="D25" s="13">
        <v>112252</v>
      </c>
      <c r="E25" s="13">
        <v>72114</v>
      </c>
      <c r="F25" s="13">
        <v>84316</v>
      </c>
      <c r="G25" s="13">
        <v>112097</v>
      </c>
      <c r="H25" s="13">
        <v>57512</v>
      </c>
      <c r="I25" s="13">
        <v>21364</v>
      </c>
      <c r="J25" s="13">
        <v>48057</v>
      </c>
      <c r="K25" s="11">
        <f t="shared" si="4"/>
        <v>677099</v>
      </c>
      <c r="L25" s="51"/>
    </row>
    <row r="26" spans="1:12" ht="17.25" customHeight="1">
      <c r="A26" s="12" t="s">
        <v>116</v>
      </c>
      <c r="B26" s="13">
        <v>43848</v>
      </c>
      <c r="C26" s="13">
        <v>56760</v>
      </c>
      <c r="D26" s="13">
        <v>61141</v>
      </c>
      <c r="E26" s="13">
        <v>38798</v>
      </c>
      <c r="F26" s="13">
        <v>45060</v>
      </c>
      <c r="G26" s="13">
        <v>62887</v>
      </c>
      <c r="H26" s="13">
        <v>32791</v>
      </c>
      <c r="I26" s="13">
        <v>8484</v>
      </c>
      <c r="J26" s="13">
        <v>30332</v>
      </c>
      <c r="K26" s="11">
        <f t="shared" si="4"/>
        <v>380101</v>
      </c>
      <c r="L26" s="51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7406</v>
      </c>
      <c r="I27" s="11">
        <v>0</v>
      </c>
      <c r="J27" s="11">
        <v>0</v>
      </c>
      <c r="K27" s="11">
        <f t="shared" si="4"/>
        <v>7406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8">
        <f>SUM(B30:B33)</f>
        <v>2.8553</v>
      </c>
      <c r="C29" s="58">
        <f aca="true" t="shared" si="8" ref="C29:J29">SUM(C30:C33)</f>
        <v>3.1949968699999998</v>
      </c>
      <c r="D29" s="58">
        <f t="shared" si="8"/>
        <v>3.5975</v>
      </c>
      <c r="E29" s="58">
        <f t="shared" si="8"/>
        <v>3.05921955</v>
      </c>
      <c r="F29" s="58">
        <f t="shared" si="8"/>
        <v>3.0275</v>
      </c>
      <c r="G29" s="58">
        <f t="shared" si="8"/>
        <v>2.5547000000000004</v>
      </c>
      <c r="H29" s="58">
        <f t="shared" si="8"/>
        <v>2.9293</v>
      </c>
      <c r="I29" s="58">
        <f t="shared" si="8"/>
        <v>5.1998</v>
      </c>
      <c r="J29" s="58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5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9" t="s">
        <v>103</v>
      </c>
      <c r="B32" s="73">
        <v>-0.0048</v>
      </c>
      <c r="C32" s="73">
        <v>-0.0049</v>
      </c>
      <c r="D32" s="73">
        <v>-0.005</v>
      </c>
      <c r="E32" s="73">
        <v>-0.00458045</v>
      </c>
      <c r="F32" s="73">
        <v>-0.0047</v>
      </c>
      <c r="G32" s="73">
        <v>-0.0039</v>
      </c>
      <c r="H32" s="73">
        <v>-0.0046</v>
      </c>
      <c r="I32" s="31">
        <v>0</v>
      </c>
      <c r="J32" s="31">
        <v>0</v>
      </c>
      <c r="K32" s="60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10566.6</v>
      </c>
      <c r="I35" s="19">
        <v>0</v>
      </c>
      <c r="J35" s="19">
        <v>0</v>
      </c>
      <c r="K35" s="23">
        <f>SUM(B35:J35)</f>
        <v>10566.6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</row>
    <row r="41" spans="1:11" ht="17.25" customHeight="1">
      <c r="A41" s="12" t="s">
        <v>38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</row>
    <row r="42" spans="1:11" ht="17.25" customHeight="1">
      <c r="A42" s="12" t="s">
        <v>39</v>
      </c>
      <c r="B42" s="74">
        <v>0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</row>
    <row r="43" spans="1:11" ht="17.25" customHeight="1">
      <c r="A43" s="61" t="s">
        <v>102</v>
      </c>
      <c r="B43" s="62">
        <f>ROUND(B44*B45,2)</f>
        <v>4091.68</v>
      </c>
      <c r="C43" s="62">
        <f>ROUND(C44*C45,2)</f>
        <v>5773.72</v>
      </c>
      <c r="D43" s="62">
        <f aca="true" t="shared" si="11" ref="D43:J43">ROUND(D44*D45,2)</f>
        <v>6385.76</v>
      </c>
      <c r="E43" s="62">
        <f t="shared" si="11"/>
        <v>3445.4</v>
      </c>
      <c r="F43" s="62">
        <f t="shared" si="11"/>
        <v>5281.52</v>
      </c>
      <c r="G43" s="62">
        <f t="shared" si="11"/>
        <v>7430.08</v>
      </c>
      <c r="H43" s="62">
        <f t="shared" si="11"/>
        <v>3715.04</v>
      </c>
      <c r="I43" s="62">
        <f t="shared" si="11"/>
        <v>1065.72</v>
      </c>
      <c r="J43" s="62">
        <f t="shared" si="11"/>
        <v>2217.04</v>
      </c>
      <c r="K43" s="62">
        <f t="shared" si="10"/>
        <v>39405.96000000001</v>
      </c>
    </row>
    <row r="44" spans="1:11" ht="17.25" customHeight="1">
      <c r="A44" s="63" t="s">
        <v>40</v>
      </c>
      <c r="B44" s="64">
        <v>956</v>
      </c>
      <c r="C44" s="64">
        <v>1349</v>
      </c>
      <c r="D44" s="64">
        <v>1492</v>
      </c>
      <c r="E44" s="64">
        <v>805</v>
      </c>
      <c r="F44" s="64">
        <v>1234</v>
      </c>
      <c r="G44" s="64">
        <v>1736</v>
      </c>
      <c r="H44" s="64">
        <v>868</v>
      </c>
      <c r="I44" s="64">
        <v>249</v>
      </c>
      <c r="J44" s="64">
        <v>518</v>
      </c>
      <c r="K44" s="64">
        <f t="shared" si="10"/>
        <v>9207</v>
      </c>
    </row>
    <row r="45" spans="1:12" ht="17.25" customHeight="1">
      <c r="A45" s="63" t="s">
        <v>41</v>
      </c>
      <c r="B45" s="62">
        <v>4.28</v>
      </c>
      <c r="C45" s="62">
        <v>4.28</v>
      </c>
      <c r="D45" s="62">
        <v>4.28</v>
      </c>
      <c r="E45" s="62">
        <v>4.28</v>
      </c>
      <c r="F45" s="62">
        <v>4.28</v>
      </c>
      <c r="G45" s="62">
        <v>4.28</v>
      </c>
      <c r="H45" s="62">
        <v>4.28</v>
      </c>
      <c r="I45" s="62">
        <v>4.28</v>
      </c>
      <c r="J45" s="60">
        <v>4.28</v>
      </c>
      <c r="K45" s="62">
        <v>4.28</v>
      </c>
      <c r="L45" s="56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1661699.7199999997</v>
      </c>
      <c r="C47" s="22">
        <f aca="true" t="shared" si="12" ref="C47:H47">+C48+C57</f>
        <v>2391907.34</v>
      </c>
      <c r="D47" s="22">
        <f t="shared" si="12"/>
        <v>2766732.1199999996</v>
      </c>
      <c r="E47" s="22">
        <f t="shared" si="12"/>
        <v>1595448.17</v>
      </c>
      <c r="F47" s="22">
        <f t="shared" si="12"/>
        <v>2132321.0200000005</v>
      </c>
      <c r="G47" s="22">
        <f t="shared" si="12"/>
        <v>3012489.3</v>
      </c>
      <c r="H47" s="22">
        <f t="shared" si="12"/>
        <v>1596045.19</v>
      </c>
      <c r="I47" s="22">
        <f>+I48+I57</f>
        <v>624235.75</v>
      </c>
      <c r="J47" s="22">
        <f>+J48+J57</f>
        <v>990606.02</v>
      </c>
      <c r="K47" s="22">
        <f>SUM(B47:J47)</f>
        <v>16771484.63</v>
      </c>
    </row>
    <row r="48" spans="1:11" ht="17.25" customHeight="1">
      <c r="A48" s="16" t="s">
        <v>108</v>
      </c>
      <c r="B48" s="23">
        <f>SUM(B49:B56)</f>
        <v>1642380.0199999998</v>
      </c>
      <c r="C48" s="23">
        <f aca="true" t="shared" si="13" ref="C48:J48">SUM(C49:C56)</f>
        <v>2367694.33</v>
      </c>
      <c r="D48" s="23">
        <f t="shared" si="13"/>
        <v>2740579.3</v>
      </c>
      <c r="E48" s="23">
        <f t="shared" si="13"/>
        <v>1572497.69</v>
      </c>
      <c r="F48" s="23">
        <f t="shared" si="13"/>
        <v>2108631.0900000003</v>
      </c>
      <c r="G48" s="23">
        <f t="shared" si="13"/>
        <v>2981877.5</v>
      </c>
      <c r="H48" s="23">
        <f t="shared" si="13"/>
        <v>1575466.72</v>
      </c>
      <c r="I48" s="23">
        <f t="shared" si="13"/>
        <v>624235.75</v>
      </c>
      <c r="J48" s="23">
        <f t="shared" si="13"/>
        <v>976243.64</v>
      </c>
      <c r="K48" s="23">
        <f aca="true" t="shared" si="14" ref="K48:K57">SUM(B48:J48)</f>
        <v>16589606.040000001</v>
      </c>
    </row>
    <row r="49" spans="1:11" ht="17.25" customHeight="1">
      <c r="A49" s="34" t="s">
        <v>43</v>
      </c>
      <c r="B49" s="23">
        <f aca="true" t="shared" si="15" ref="B49:H49">ROUND(B30*B7,2)</f>
        <v>1641042.44</v>
      </c>
      <c r="C49" s="23">
        <f t="shared" si="15"/>
        <v>2360296.56</v>
      </c>
      <c r="D49" s="23">
        <f t="shared" si="15"/>
        <v>2737993.67</v>
      </c>
      <c r="E49" s="23">
        <f t="shared" si="15"/>
        <v>1571401.57</v>
      </c>
      <c r="F49" s="23">
        <f t="shared" si="15"/>
        <v>2106614.89</v>
      </c>
      <c r="G49" s="23">
        <f t="shared" si="15"/>
        <v>2978988.21</v>
      </c>
      <c r="H49" s="23">
        <f t="shared" si="15"/>
        <v>1563636.67</v>
      </c>
      <c r="I49" s="23">
        <f>ROUND(I30*I7,2)</f>
        <v>623170.03</v>
      </c>
      <c r="J49" s="23">
        <f>ROUND(J30*J7,2)</f>
        <v>974026.6</v>
      </c>
      <c r="K49" s="23">
        <f t="shared" si="14"/>
        <v>16557170.639999999</v>
      </c>
    </row>
    <row r="50" spans="1:11" ht="17.25" customHeight="1">
      <c r="A50" s="34" t="s">
        <v>44</v>
      </c>
      <c r="B50" s="19">
        <v>0</v>
      </c>
      <c r="C50" s="23">
        <f>ROUND(C31*C7,2)</f>
        <v>5246.4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5246.4</v>
      </c>
    </row>
    <row r="51" spans="1:11" ht="17.25" customHeight="1">
      <c r="A51" s="65" t="s">
        <v>104</v>
      </c>
      <c r="B51" s="66">
        <f aca="true" t="shared" si="16" ref="B51:H51">ROUND(B32*B7,2)</f>
        <v>-2754.1</v>
      </c>
      <c r="C51" s="66">
        <f t="shared" si="16"/>
        <v>-3622.35</v>
      </c>
      <c r="D51" s="66">
        <f t="shared" si="16"/>
        <v>-3800.13</v>
      </c>
      <c r="E51" s="66">
        <f t="shared" si="16"/>
        <v>-2349.28</v>
      </c>
      <c r="F51" s="66">
        <f t="shared" si="16"/>
        <v>-3265.32</v>
      </c>
      <c r="G51" s="66">
        <f t="shared" si="16"/>
        <v>-4540.79</v>
      </c>
      <c r="H51" s="66">
        <f t="shared" si="16"/>
        <v>-2451.59</v>
      </c>
      <c r="I51" s="19">
        <v>0</v>
      </c>
      <c r="J51" s="19">
        <v>0</v>
      </c>
      <c r="K51" s="66">
        <f>SUM(B51:J51)</f>
        <v>-22783.56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10566.6</v>
      </c>
      <c r="I53" s="31">
        <f>+I35</f>
        <v>0</v>
      </c>
      <c r="J53" s="31">
        <f>+J35</f>
        <v>0</v>
      </c>
      <c r="K53" s="23">
        <f t="shared" si="14"/>
        <v>10566.6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107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19319.7</v>
      </c>
      <c r="C57" s="36">
        <v>24213.01</v>
      </c>
      <c r="D57" s="36">
        <v>26152.82</v>
      </c>
      <c r="E57" s="36">
        <v>22950.48</v>
      </c>
      <c r="F57" s="36">
        <v>23689.93</v>
      </c>
      <c r="G57" s="36">
        <v>30611.8</v>
      </c>
      <c r="H57" s="36">
        <v>20578.47</v>
      </c>
      <c r="I57" s="19">
        <v>0</v>
      </c>
      <c r="J57" s="36">
        <v>14362.38</v>
      </c>
      <c r="K57" s="36">
        <f t="shared" si="14"/>
        <v>181878.59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8"/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-377030.16000000003</v>
      </c>
      <c r="C61" s="35">
        <f t="shared" si="17"/>
        <v>-242897.04</v>
      </c>
      <c r="D61" s="35">
        <f t="shared" si="17"/>
        <v>-285131.33</v>
      </c>
      <c r="E61" s="35">
        <f t="shared" si="17"/>
        <v>-412955.63</v>
      </c>
      <c r="F61" s="35">
        <f t="shared" si="17"/>
        <v>-450925.66</v>
      </c>
      <c r="G61" s="35">
        <f t="shared" si="17"/>
        <v>-455228.80000000005</v>
      </c>
      <c r="H61" s="35">
        <f t="shared" si="17"/>
        <v>-203433.43</v>
      </c>
      <c r="I61" s="35">
        <f t="shared" si="17"/>
        <v>-102880.22999999998</v>
      </c>
      <c r="J61" s="35">
        <f t="shared" si="17"/>
        <v>-82408.96</v>
      </c>
      <c r="K61" s="35">
        <f>SUM(B61:J61)</f>
        <v>-2612891.24</v>
      </c>
    </row>
    <row r="62" spans="1:11" ht="18.75" customHeight="1">
      <c r="A62" s="16" t="s">
        <v>74</v>
      </c>
      <c r="B62" s="35">
        <f aca="true" t="shared" si="18" ref="B62:J62">B63+B64+B65+B66+B67+B68</f>
        <v>-353341.78</v>
      </c>
      <c r="C62" s="35">
        <f t="shared" si="18"/>
        <v>-208187.73</v>
      </c>
      <c r="D62" s="35">
        <f t="shared" si="18"/>
        <v>-248260.6</v>
      </c>
      <c r="E62" s="35">
        <f t="shared" si="18"/>
        <v>-390308.44</v>
      </c>
      <c r="F62" s="35">
        <f t="shared" si="18"/>
        <v>-419299.1</v>
      </c>
      <c r="G62" s="35">
        <f t="shared" si="18"/>
        <v>-409482.14</v>
      </c>
      <c r="H62" s="35">
        <f t="shared" si="18"/>
        <v>-180492.4</v>
      </c>
      <c r="I62" s="35">
        <f t="shared" si="18"/>
        <v>-32619.2</v>
      </c>
      <c r="J62" s="35">
        <f t="shared" si="18"/>
        <v>-67457.6</v>
      </c>
      <c r="K62" s="35">
        <f aca="true" t="shared" si="19" ref="K62:K91">SUM(B62:J62)</f>
        <v>-2309448.99</v>
      </c>
    </row>
    <row r="63" spans="1:11" ht="18.75" customHeight="1">
      <c r="A63" s="12" t="s">
        <v>75</v>
      </c>
      <c r="B63" s="35">
        <f>-ROUND(B9*$D$3,2)</f>
        <v>-144996.6</v>
      </c>
      <c r="C63" s="35">
        <f aca="true" t="shared" si="20" ref="C63:J63">-ROUND(C9*$D$3,2)</f>
        <v>-203896.6</v>
      </c>
      <c r="D63" s="35">
        <f t="shared" si="20"/>
        <v>-174701.2</v>
      </c>
      <c r="E63" s="35">
        <f t="shared" si="20"/>
        <v>-133022.8</v>
      </c>
      <c r="F63" s="35">
        <f t="shared" si="20"/>
        <v>-152573.8</v>
      </c>
      <c r="G63" s="35">
        <f t="shared" si="20"/>
        <v>-199389.8</v>
      </c>
      <c r="H63" s="35">
        <f t="shared" si="20"/>
        <v>-180492.4</v>
      </c>
      <c r="I63" s="35">
        <f t="shared" si="20"/>
        <v>-32619.2</v>
      </c>
      <c r="J63" s="35">
        <f t="shared" si="20"/>
        <v>-67457.6</v>
      </c>
      <c r="K63" s="35">
        <f t="shared" si="19"/>
        <v>-1289150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98</v>
      </c>
      <c r="B65" s="35">
        <v>-2686.6</v>
      </c>
      <c r="C65" s="35">
        <v>-220.4</v>
      </c>
      <c r="D65" s="35">
        <v>-991.8</v>
      </c>
      <c r="E65" s="35">
        <v>-1022.2</v>
      </c>
      <c r="F65" s="35">
        <v>-1018.4</v>
      </c>
      <c r="G65" s="35">
        <v>-805.6</v>
      </c>
      <c r="H65" s="19">
        <v>0</v>
      </c>
      <c r="I65" s="19">
        <v>0</v>
      </c>
      <c r="J65" s="19">
        <v>0</v>
      </c>
      <c r="K65" s="35">
        <f t="shared" si="19"/>
        <v>-6745</v>
      </c>
    </row>
    <row r="66" spans="1:11" ht="18.75" customHeight="1">
      <c r="A66" s="12" t="s">
        <v>105</v>
      </c>
      <c r="B66" s="35">
        <v>-8816</v>
      </c>
      <c r="C66" s="35">
        <v>-1383.2</v>
      </c>
      <c r="D66" s="35">
        <v>-2819.6</v>
      </c>
      <c r="E66" s="35">
        <v>-5103.4</v>
      </c>
      <c r="F66" s="35">
        <v>-2713.2</v>
      </c>
      <c r="G66" s="35">
        <v>-2580.2</v>
      </c>
      <c r="H66" s="19">
        <v>0</v>
      </c>
      <c r="I66" s="19">
        <v>0</v>
      </c>
      <c r="J66" s="19">
        <v>0</v>
      </c>
      <c r="K66" s="35">
        <f t="shared" si="19"/>
        <v>-23415.600000000002</v>
      </c>
    </row>
    <row r="67" spans="1:11" ht="18.75" customHeight="1">
      <c r="A67" s="12" t="s">
        <v>52</v>
      </c>
      <c r="B67" s="35">
        <v>-196842.58</v>
      </c>
      <c r="C67" s="35">
        <v>-2687.53</v>
      </c>
      <c r="D67" s="35">
        <v>-69748</v>
      </c>
      <c r="E67" s="35">
        <v>-251160.04</v>
      </c>
      <c r="F67" s="35">
        <v>-262993.7</v>
      </c>
      <c r="G67" s="35">
        <v>-206706.54</v>
      </c>
      <c r="H67" s="19">
        <v>0</v>
      </c>
      <c r="I67" s="19">
        <v>0</v>
      </c>
      <c r="J67" s="19">
        <v>0</v>
      </c>
      <c r="K67" s="35">
        <f t="shared" si="19"/>
        <v>-990138.3900000001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2" customFormat="1" ht="18.75" customHeight="1">
      <c r="A69" s="63" t="s">
        <v>79</v>
      </c>
      <c r="B69" s="66">
        <f>SUM(B70:B102)</f>
        <v>-23688.379999999997</v>
      </c>
      <c r="C69" s="66">
        <f>SUM(C70:C102)</f>
        <v>-34709.31</v>
      </c>
      <c r="D69" s="66">
        <f>SUM(D70:D102)</f>
        <v>-36870.729999999996</v>
      </c>
      <c r="E69" s="66">
        <f aca="true" t="shared" si="21" ref="E69:J69">SUM(E70:E102)</f>
        <v>-22647.19</v>
      </c>
      <c r="F69" s="66">
        <f t="shared" si="21"/>
        <v>-31626.56</v>
      </c>
      <c r="G69" s="66">
        <f t="shared" si="21"/>
        <v>-45746.66</v>
      </c>
      <c r="H69" s="66">
        <f t="shared" si="21"/>
        <v>-22941.03</v>
      </c>
      <c r="I69" s="66">
        <f t="shared" si="21"/>
        <v>-70261.02999999998</v>
      </c>
      <c r="J69" s="66">
        <f t="shared" si="21"/>
        <v>-14951.359999999999</v>
      </c>
      <c r="K69" s="66">
        <f t="shared" si="19"/>
        <v>-303442.24999999994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-73.48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6">
        <f t="shared" si="19"/>
        <v>-86.28000000000002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6">
        <v>-2392.81</v>
      </c>
      <c r="J72" s="19">
        <v>0</v>
      </c>
      <c r="K72" s="66">
        <f t="shared" si="19"/>
        <v>-3841.21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6">
        <f t="shared" si="19"/>
        <v>-60000</v>
      </c>
    </row>
    <row r="74" spans="1:11" ht="18.75" customHeight="1">
      <c r="A74" s="34" t="s">
        <v>58</v>
      </c>
      <c r="B74" s="35">
        <v>-13249.13</v>
      </c>
      <c r="C74" s="35">
        <v>-19233.48</v>
      </c>
      <c r="D74" s="35">
        <v>-18182.17</v>
      </c>
      <c r="E74" s="35">
        <v>-12750.43</v>
      </c>
      <c r="F74" s="35">
        <v>-17521.74</v>
      </c>
      <c r="G74" s="35">
        <v>-26700.43</v>
      </c>
      <c r="H74" s="35">
        <v>-13073.91</v>
      </c>
      <c r="I74" s="35">
        <v>-4596.09</v>
      </c>
      <c r="J74" s="35">
        <v>-9475.22</v>
      </c>
      <c r="K74" s="66">
        <f t="shared" si="19"/>
        <v>-134782.6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80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81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85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86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87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88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5"/>
    </row>
    <row r="92" spans="1:12" ht="18.75" customHeight="1">
      <c r="A92" s="12" t="s">
        <v>106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4"/>
    </row>
    <row r="93" spans="1:12" ht="18.75" customHeight="1">
      <c r="A93" s="12" t="s">
        <v>92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4"/>
    </row>
    <row r="94" spans="1:12" ht="18.75" customHeight="1">
      <c r="A94" s="12" t="s">
        <v>109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4"/>
    </row>
    <row r="95" spans="1:12" ht="18.75" customHeight="1">
      <c r="A95" s="12" t="s">
        <v>110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4"/>
    </row>
    <row r="96" spans="1:12" ht="18.75" customHeight="1">
      <c r="A96" s="12" t="s">
        <v>111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4"/>
    </row>
    <row r="97" spans="1:12" s="72" customFormat="1" ht="18.75" customHeight="1">
      <c r="A97" s="63" t="s">
        <v>114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1"/>
    </row>
    <row r="98" spans="1:12" ht="18.75" customHeight="1">
      <c r="A98" s="63" t="s">
        <v>112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4"/>
    </row>
    <row r="99" spans="1:12" ht="18.75" customHeight="1">
      <c r="A99" s="63" t="s">
        <v>113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4"/>
    </row>
    <row r="100" spans="1:12" ht="18.75" customHeight="1">
      <c r="A100" s="63" t="s">
        <v>135</v>
      </c>
      <c r="B100" s="35">
        <v>-7621.9</v>
      </c>
      <c r="C100" s="35">
        <v>-11013.98</v>
      </c>
      <c r="D100" s="35">
        <v>-12828.43</v>
      </c>
      <c r="E100" s="35">
        <v>-7214.19</v>
      </c>
      <c r="F100" s="35">
        <v>-9922.69</v>
      </c>
      <c r="G100" s="35">
        <v>-13932.19</v>
      </c>
      <c r="H100" s="35">
        <v>-7170.84</v>
      </c>
      <c r="I100" s="35">
        <v>-2618.37</v>
      </c>
      <c r="J100" s="35">
        <v>-4378.34</v>
      </c>
      <c r="K100" s="66">
        <f>SUM(B100:J100)</f>
        <v>-76700.93</v>
      </c>
      <c r="L100" s="54"/>
    </row>
    <row r="101" spans="1:12" ht="18.75" customHeight="1">
      <c r="A101" s="63" t="s">
        <v>138</v>
      </c>
      <c r="B101" s="47">
        <v>-2817.35</v>
      </c>
      <c r="C101" s="47">
        <v>-4388.37</v>
      </c>
      <c r="D101" s="47">
        <v>-4785.98</v>
      </c>
      <c r="E101" s="47">
        <v>-2682.57</v>
      </c>
      <c r="F101" s="47">
        <v>-3801.48</v>
      </c>
      <c r="G101" s="47">
        <v>-5107.64</v>
      </c>
      <c r="H101" s="47">
        <v>-2696.28</v>
      </c>
      <c r="I101" s="47">
        <v>-653.76</v>
      </c>
      <c r="J101" s="47">
        <v>-1097.8</v>
      </c>
      <c r="K101" s="47">
        <f>ROUND(SUM(B101:J101),2)</f>
        <v>-28031.23</v>
      </c>
      <c r="L101" s="54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4"/>
    </row>
    <row r="103" spans="1:12" ht="18.75" customHeight="1">
      <c r="A103" s="16" t="s">
        <v>133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4"/>
    </row>
    <row r="104" spans="1:12" ht="18.75" customHeight="1">
      <c r="A104" s="16" t="s">
        <v>101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5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 aca="true" t="shared" si="22" ref="K103:K109">SUM(B105:J105)</f>
        <v>0</v>
      </c>
      <c r="L105" s="53"/>
    </row>
    <row r="106" spans="1:12" ht="18.75" customHeight="1">
      <c r="A106" s="16" t="s">
        <v>83</v>
      </c>
      <c r="B106" s="24">
        <f aca="true" t="shared" si="23" ref="B106:H106">+B107+B108</f>
        <v>1284669.5599999998</v>
      </c>
      <c r="C106" s="24">
        <f t="shared" si="23"/>
        <v>2149010.3</v>
      </c>
      <c r="D106" s="24">
        <f t="shared" si="23"/>
        <v>2481600.7899999996</v>
      </c>
      <c r="E106" s="24">
        <f t="shared" si="23"/>
        <v>1182492.54</v>
      </c>
      <c r="F106" s="24">
        <f t="shared" si="23"/>
        <v>1681395.36</v>
      </c>
      <c r="G106" s="24">
        <f t="shared" si="23"/>
        <v>2557260.4999999995</v>
      </c>
      <c r="H106" s="24">
        <f t="shared" si="23"/>
        <v>1392611.76</v>
      </c>
      <c r="I106" s="24">
        <f>+I107+I108</f>
        <v>521355.5200000001</v>
      </c>
      <c r="J106" s="24">
        <f>+J107+J108</f>
        <v>908197.06</v>
      </c>
      <c r="K106" s="47">
        <f t="shared" si="22"/>
        <v>14158593.389999999</v>
      </c>
      <c r="L106" s="53"/>
    </row>
    <row r="107" spans="1:12" ht="18" customHeight="1">
      <c r="A107" s="16" t="s">
        <v>82</v>
      </c>
      <c r="B107" s="24">
        <f aca="true" t="shared" si="24" ref="B107:J107">+B48+B62+B69+B103</f>
        <v>1265349.8599999999</v>
      </c>
      <c r="C107" s="24">
        <f t="shared" si="24"/>
        <v>2124797.29</v>
      </c>
      <c r="D107" s="24">
        <f t="shared" si="24"/>
        <v>2455447.9699999997</v>
      </c>
      <c r="E107" s="24">
        <f t="shared" si="24"/>
        <v>1159542.06</v>
      </c>
      <c r="F107" s="24">
        <f t="shared" si="24"/>
        <v>1657705.4300000002</v>
      </c>
      <c r="G107" s="24">
        <f t="shared" si="24"/>
        <v>2526648.6999999997</v>
      </c>
      <c r="H107" s="24">
        <f t="shared" si="24"/>
        <v>1372033.29</v>
      </c>
      <c r="I107" s="24">
        <f t="shared" si="24"/>
        <v>521355.5200000001</v>
      </c>
      <c r="J107" s="24">
        <f t="shared" si="24"/>
        <v>893834.68</v>
      </c>
      <c r="K107" s="47">
        <f t="shared" si="22"/>
        <v>13976714.799999997</v>
      </c>
      <c r="L107" s="53"/>
    </row>
    <row r="108" spans="1:11" ht="18.75" customHeight="1">
      <c r="A108" s="16" t="s">
        <v>99</v>
      </c>
      <c r="B108" s="24">
        <f aca="true" t="shared" si="25" ref="B108:J108">IF(+B57+B104+B109&lt;0,0,(B57+B104+B109))</f>
        <v>19319.7</v>
      </c>
      <c r="C108" s="24">
        <f t="shared" si="25"/>
        <v>24213.01</v>
      </c>
      <c r="D108" s="24">
        <f t="shared" si="25"/>
        <v>26152.82</v>
      </c>
      <c r="E108" s="24">
        <f t="shared" si="25"/>
        <v>22950.48</v>
      </c>
      <c r="F108" s="24">
        <f t="shared" si="25"/>
        <v>23689.93</v>
      </c>
      <c r="G108" s="24">
        <f t="shared" si="25"/>
        <v>30611.8</v>
      </c>
      <c r="H108" s="24">
        <f t="shared" si="25"/>
        <v>20578.47</v>
      </c>
      <c r="I108" s="19">
        <f t="shared" si="25"/>
        <v>0</v>
      </c>
      <c r="J108" s="24">
        <f t="shared" si="25"/>
        <v>14362.38</v>
      </c>
      <c r="K108" s="47">
        <f t="shared" si="22"/>
        <v>181878.59</v>
      </c>
    </row>
    <row r="109" spans="1:13" ht="18.75" customHeight="1">
      <c r="A109" s="16" t="s">
        <v>84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 t="shared" si="22"/>
        <v>0</v>
      </c>
      <c r="M109" s="56"/>
    </row>
    <row r="110" spans="1:11" ht="18.75" customHeight="1">
      <c r="A110" s="16" t="s">
        <v>100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7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4">
        <v>0</v>
      </c>
      <c r="C113" s="44">
        <v>0</v>
      </c>
      <c r="D113" s="44">
        <v>0</v>
      </c>
      <c r="E113" s="44">
        <v>0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0">
        <f>SUM(K115:K133)</f>
        <v>14158593.39</v>
      </c>
      <c r="L114" s="53"/>
    </row>
    <row r="115" spans="1:11" ht="18.75" customHeight="1">
      <c r="A115" s="26" t="s">
        <v>70</v>
      </c>
      <c r="B115" s="27">
        <v>165534.04</v>
      </c>
      <c r="C115" s="39">
        <v>0</v>
      </c>
      <c r="D115" s="39">
        <v>0</v>
      </c>
      <c r="E115" s="39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40">
        <f>SUM(B115:J115)</f>
        <v>165534.04</v>
      </c>
    </row>
    <row r="116" spans="1:11" ht="18.75" customHeight="1">
      <c r="A116" s="26" t="s">
        <v>71</v>
      </c>
      <c r="B116" s="27">
        <v>1119135.52</v>
      </c>
      <c r="C116" s="39">
        <v>0</v>
      </c>
      <c r="D116" s="39">
        <v>0</v>
      </c>
      <c r="E116" s="39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40">
        <f aca="true" t="shared" si="26" ref="K116:K133">SUM(B116:J116)</f>
        <v>1119135.52</v>
      </c>
    </row>
    <row r="117" spans="1:11" ht="18.75" customHeight="1">
      <c r="A117" s="26" t="s">
        <v>72</v>
      </c>
      <c r="B117" s="39">
        <v>0</v>
      </c>
      <c r="C117" s="27">
        <f>+C106</f>
        <v>2149010.3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40">
        <f t="shared" si="26"/>
        <v>2149010.3</v>
      </c>
    </row>
    <row r="118" spans="1:11" ht="18.75" customHeight="1">
      <c r="A118" s="26" t="s">
        <v>73</v>
      </c>
      <c r="B118" s="39">
        <v>0</v>
      </c>
      <c r="C118" s="39">
        <v>0</v>
      </c>
      <c r="D118" s="27">
        <f>+D106</f>
        <v>2481600.7899999996</v>
      </c>
      <c r="E118" s="39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40">
        <f t="shared" si="26"/>
        <v>2481600.7899999996</v>
      </c>
    </row>
    <row r="119" spans="1:11" ht="18.75" customHeight="1">
      <c r="A119" s="26" t="s">
        <v>118</v>
      </c>
      <c r="B119" s="39">
        <v>0</v>
      </c>
      <c r="C119" s="39">
        <v>0</v>
      </c>
      <c r="D119" s="39">
        <v>0</v>
      </c>
      <c r="E119" s="27">
        <v>1064243.29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40">
        <f t="shared" si="26"/>
        <v>1064243.29</v>
      </c>
    </row>
    <row r="120" spans="1:11" ht="18.75" customHeight="1">
      <c r="A120" s="26" t="s">
        <v>119</v>
      </c>
      <c r="B120" s="39">
        <v>0</v>
      </c>
      <c r="C120" s="39">
        <v>0</v>
      </c>
      <c r="D120" s="39">
        <v>0</v>
      </c>
      <c r="E120" s="27">
        <v>118249.26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40">
        <f t="shared" si="26"/>
        <v>118249.26</v>
      </c>
    </row>
    <row r="121" spans="1:11" ht="18.75" customHeight="1">
      <c r="A121" s="67" t="s">
        <v>120</v>
      </c>
      <c r="B121" s="39">
        <v>0</v>
      </c>
      <c r="C121" s="39">
        <v>0</v>
      </c>
      <c r="D121" s="39">
        <v>0</v>
      </c>
      <c r="E121" s="39">
        <v>0</v>
      </c>
      <c r="F121" s="27">
        <v>362695.51</v>
      </c>
      <c r="G121" s="39">
        <v>0</v>
      </c>
      <c r="H121" s="39">
        <v>0</v>
      </c>
      <c r="I121" s="39">
        <v>0</v>
      </c>
      <c r="J121" s="39">
        <v>0</v>
      </c>
      <c r="K121" s="40">
        <f t="shared" si="26"/>
        <v>362695.51</v>
      </c>
    </row>
    <row r="122" spans="1:11" ht="18.75" customHeight="1">
      <c r="A122" s="67" t="s">
        <v>121</v>
      </c>
      <c r="B122" s="39">
        <v>0</v>
      </c>
      <c r="C122" s="39">
        <v>0</v>
      </c>
      <c r="D122" s="39">
        <v>0</v>
      </c>
      <c r="E122" s="39">
        <v>0</v>
      </c>
      <c r="F122" s="27">
        <v>673730.26</v>
      </c>
      <c r="G122" s="39">
        <v>0</v>
      </c>
      <c r="H122" s="39">
        <v>0</v>
      </c>
      <c r="I122" s="39">
        <v>0</v>
      </c>
      <c r="J122" s="39">
        <v>0</v>
      </c>
      <c r="K122" s="40">
        <f t="shared" si="26"/>
        <v>673730.26</v>
      </c>
    </row>
    <row r="123" spans="1:11" ht="18.75" customHeight="1">
      <c r="A123" s="67" t="s">
        <v>122</v>
      </c>
      <c r="B123" s="39">
        <v>0</v>
      </c>
      <c r="C123" s="39">
        <v>0</v>
      </c>
      <c r="D123" s="39">
        <v>0</v>
      </c>
      <c r="E123" s="39">
        <v>0</v>
      </c>
      <c r="F123" s="27">
        <v>74055.83</v>
      </c>
      <c r="G123" s="39">
        <v>0</v>
      </c>
      <c r="H123" s="39">
        <v>0</v>
      </c>
      <c r="I123" s="39">
        <v>0</v>
      </c>
      <c r="J123" s="39">
        <v>0</v>
      </c>
      <c r="K123" s="40">
        <f t="shared" si="26"/>
        <v>74055.83</v>
      </c>
    </row>
    <row r="124" spans="1:11" ht="18.75" customHeight="1">
      <c r="A124" s="67" t="s">
        <v>123</v>
      </c>
      <c r="B124" s="69">
        <v>0</v>
      </c>
      <c r="C124" s="69">
        <v>0</v>
      </c>
      <c r="D124" s="69">
        <v>0</v>
      </c>
      <c r="E124" s="69">
        <v>0</v>
      </c>
      <c r="F124" s="70">
        <v>570913.75</v>
      </c>
      <c r="G124" s="69">
        <v>0</v>
      </c>
      <c r="H124" s="69">
        <v>0</v>
      </c>
      <c r="I124" s="69">
        <v>0</v>
      </c>
      <c r="J124" s="69">
        <v>0</v>
      </c>
      <c r="K124" s="70">
        <f t="shared" si="26"/>
        <v>570913.75</v>
      </c>
    </row>
    <row r="125" spans="1:11" ht="18.75" customHeight="1">
      <c r="A125" s="67" t="s">
        <v>124</v>
      </c>
      <c r="B125" s="39">
        <v>0</v>
      </c>
      <c r="C125" s="39">
        <v>0</v>
      </c>
      <c r="D125" s="39">
        <v>0</v>
      </c>
      <c r="E125" s="39">
        <v>0</v>
      </c>
      <c r="F125" s="39">
        <v>0</v>
      </c>
      <c r="G125" s="27">
        <v>757443.58</v>
      </c>
      <c r="H125" s="39">
        <v>0</v>
      </c>
      <c r="I125" s="39">
        <v>0</v>
      </c>
      <c r="J125" s="39">
        <v>0</v>
      </c>
      <c r="K125" s="40">
        <f t="shared" si="26"/>
        <v>757443.58</v>
      </c>
    </row>
    <row r="126" spans="1:11" ht="18.75" customHeight="1">
      <c r="A126" s="67" t="s">
        <v>125</v>
      </c>
      <c r="B126" s="39">
        <v>0</v>
      </c>
      <c r="C126" s="39">
        <v>0</v>
      </c>
      <c r="D126" s="39">
        <v>0</v>
      </c>
      <c r="E126" s="39">
        <v>0</v>
      </c>
      <c r="F126" s="39">
        <v>0</v>
      </c>
      <c r="G126" s="27">
        <v>60372.74</v>
      </c>
      <c r="H126" s="39">
        <v>0</v>
      </c>
      <c r="I126" s="39">
        <v>0</v>
      </c>
      <c r="J126" s="39">
        <v>0</v>
      </c>
      <c r="K126" s="40">
        <f t="shared" si="26"/>
        <v>60372.74</v>
      </c>
    </row>
    <row r="127" spans="1:11" ht="18.75" customHeight="1">
      <c r="A127" s="67" t="s">
        <v>126</v>
      </c>
      <c r="B127" s="39">
        <v>0</v>
      </c>
      <c r="C127" s="39">
        <v>0</v>
      </c>
      <c r="D127" s="39">
        <v>0</v>
      </c>
      <c r="E127" s="39">
        <v>0</v>
      </c>
      <c r="F127" s="39">
        <v>0</v>
      </c>
      <c r="G127" s="27">
        <v>374660.4</v>
      </c>
      <c r="H127" s="39">
        <v>0</v>
      </c>
      <c r="I127" s="39">
        <v>0</v>
      </c>
      <c r="J127" s="39">
        <v>0</v>
      </c>
      <c r="K127" s="40">
        <f t="shared" si="26"/>
        <v>374660.4</v>
      </c>
    </row>
    <row r="128" spans="1:11" ht="18.75" customHeight="1">
      <c r="A128" s="67" t="s">
        <v>127</v>
      </c>
      <c r="B128" s="39">
        <v>0</v>
      </c>
      <c r="C128" s="39">
        <v>0</v>
      </c>
      <c r="D128" s="39">
        <v>0</v>
      </c>
      <c r="E128" s="39">
        <v>0</v>
      </c>
      <c r="F128" s="39">
        <v>0</v>
      </c>
      <c r="G128" s="27">
        <v>378377.64</v>
      </c>
      <c r="H128" s="39">
        <v>0</v>
      </c>
      <c r="I128" s="39">
        <v>0</v>
      </c>
      <c r="J128" s="39">
        <v>0</v>
      </c>
      <c r="K128" s="40">
        <f t="shared" si="26"/>
        <v>378377.64</v>
      </c>
    </row>
    <row r="129" spans="1:11" ht="18.75" customHeight="1">
      <c r="A129" s="67" t="s">
        <v>128</v>
      </c>
      <c r="B129" s="39">
        <v>0</v>
      </c>
      <c r="C129" s="39">
        <v>0</v>
      </c>
      <c r="D129" s="39">
        <v>0</v>
      </c>
      <c r="E129" s="39">
        <v>0</v>
      </c>
      <c r="F129" s="39">
        <v>0</v>
      </c>
      <c r="G129" s="27">
        <v>986406.15</v>
      </c>
      <c r="H129" s="39">
        <v>0</v>
      </c>
      <c r="I129" s="39">
        <v>0</v>
      </c>
      <c r="J129" s="39">
        <v>0</v>
      </c>
      <c r="K129" s="40">
        <f t="shared" si="26"/>
        <v>986406.15</v>
      </c>
    </row>
    <row r="130" spans="1:11" ht="18.75" customHeight="1">
      <c r="A130" s="67" t="s">
        <v>129</v>
      </c>
      <c r="B130" s="39">
        <v>0</v>
      </c>
      <c r="C130" s="39">
        <v>0</v>
      </c>
      <c r="D130" s="39">
        <v>0</v>
      </c>
      <c r="E130" s="39">
        <v>0</v>
      </c>
      <c r="F130" s="39">
        <v>0</v>
      </c>
      <c r="G130" s="39">
        <v>0</v>
      </c>
      <c r="H130" s="27">
        <v>508994.77</v>
      </c>
      <c r="I130" s="39">
        <v>0</v>
      </c>
      <c r="J130" s="39">
        <v>0</v>
      </c>
      <c r="K130" s="40">
        <f t="shared" si="26"/>
        <v>508994.77</v>
      </c>
    </row>
    <row r="131" spans="1:11" ht="18.75" customHeight="1">
      <c r="A131" s="67" t="s">
        <v>130</v>
      </c>
      <c r="B131" s="39">
        <v>0</v>
      </c>
      <c r="C131" s="39">
        <v>0</v>
      </c>
      <c r="D131" s="39">
        <v>0</v>
      </c>
      <c r="E131" s="39">
        <v>0</v>
      </c>
      <c r="F131" s="39">
        <v>0</v>
      </c>
      <c r="G131" s="39">
        <v>0</v>
      </c>
      <c r="H131" s="27">
        <v>883616.98</v>
      </c>
      <c r="I131" s="39">
        <v>0</v>
      </c>
      <c r="J131" s="39">
        <v>0</v>
      </c>
      <c r="K131" s="40">
        <f t="shared" si="26"/>
        <v>883616.98</v>
      </c>
    </row>
    <row r="132" spans="1:11" ht="18.75" customHeight="1">
      <c r="A132" s="67" t="s">
        <v>131</v>
      </c>
      <c r="B132" s="39">
        <v>0</v>
      </c>
      <c r="C132" s="39">
        <v>0</v>
      </c>
      <c r="D132" s="39">
        <v>0</v>
      </c>
      <c r="E132" s="39">
        <v>0</v>
      </c>
      <c r="F132" s="39">
        <v>0</v>
      </c>
      <c r="G132" s="39">
        <v>0</v>
      </c>
      <c r="H132" s="39">
        <v>0</v>
      </c>
      <c r="I132" s="27">
        <v>521355.52</v>
      </c>
      <c r="J132" s="39">
        <v>0</v>
      </c>
      <c r="K132" s="40">
        <f t="shared" si="26"/>
        <v>521355.52</v>
      </c>
    </row>
    <row r="133" spans="1:11" ht="18.75" customHeight="1">
      <c r="A133" s="68" t="s">
        <v>132</v>
      </c>
      <c r="B133" s="41">
        <v>0</v>
      </c>
      <c r="C133" s="41">
        <v>0</v>
      </c>
      <c r="D133" s="41">
        <v>0</v>
      </c>
      <c r="E133" s="41">
        <v>0</v>
      </c>
      <c r="F133" s="41">
        <v>0</v>
      </c>
      <c r="G133" s="41">
        <v>0</v>
      </c>
      <c r="H133" s="41">
        <v>0</v>
      </c>
      <c r="I133" s="41">
        <v>0</v>
      </c>
      <c r="J133" s="42">
        <v>908197.06</v>
      </c>
      <c r="K133" s="43">
        <f t="shared" si="26"/>
        <v>908197.06</v>
      </c>
    </row>
    <row r="134" spans="1:11" ht="18.75" customHeight="1">
      <c r="A134" s="75" t="s">
        <v>136</v>
      </c>
      <c r="B134" s="49">
        <v>0</v>
      </c>
      <c r="C134" s="49">
        <v>0</v>
      </c>
      <c r="D134" s="49">
        <v>0</v>
      </c>
      <c r="E134" s="49">
        <v>0</v>
      </c>
      <c r="F134" s="49">
        <v>0</v>
      </c>
      <c r="G134" s="49">
        <v>0</v>
      </c>
      <c r="H134" s="49">
        <v>0</v>
      </c>
      <c r="I134" s="49">
        <v>0</v>
      </c>
      <c r="J134" s="49">
        <f>J106-J133</f>
        <v>0</v>
      </c>
      <c r="K134" s="50"/>
    </row>
    <row r="135" ht="18.75" customHeight="1">
      <c r="A135" s="75" t="s">
        <v>137</v>
      </c>
    </row>
    <row r="136" ht="18.75" customHeight="1">
      <c r="A136" s="75" t="s">
        <v>139</v>
      </c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2017-08-08T13:50:02Z</dcterms:modified>
  <cp:category/>
  <cp:version/>
  <cp:contentType/>
  <cp:contentStatus/>
</cp:coreProperties>
</file>