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<sst xmlns="http://schemas.openxmlformats.org/spreadsheetml/2006/main" count="105" uniqueCount="103">
  <si>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</si>
  <si>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</si>
  <si>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</si>
  <si>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</si>
  <si>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</si>
  <si>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</si>
  <si>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</si>
  <si>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</si>
  <si>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</si>
  <si>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</si>
  <si>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</si>
  <si>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</si>
  <si>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</si>
  <si>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</si>
  <si>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</si>
  <si>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</si>
  <si>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</si>
  <si>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</si>
  <si>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</si>
  <si>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</si>
  <si>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</si>
  <si>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</si>
  <si>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</si>
  <si>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</si>
  <si>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</si>
  <si>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</si>
  <si>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</si>
  <si>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</si>
  <si>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</si>
  <si>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</si>
  <si>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</si>
  <si>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</si>
  <si>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</si>
  <si>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</si>
  <si>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</si>
  <si>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</si>
  <si>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</si>
  <si>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</si>
  <si>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</si>
  <si>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</si>
  <si>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</si>
  <si>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</si>
  <si>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</si>
  <si>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</si>
  <si>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</si>
  <si>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</si>
  <si>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</si>
  <si>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</si>
  <si>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</si>
  <si>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</si>
  <si>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</si>
  <si>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</si>
  <si>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</si>
  <si>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</si>
  <si>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</si>
  <si>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</si>
  <si>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</si>
  <si>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</si>
  <si>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</si>
  <si>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</si>
  <si>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</si>
  <si>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</si>
  <si>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</si>
  <si>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</si>
  <si>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</si>
  <si>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</si>
  <si>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</si>
  <si>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</si>
  <si>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</si>
  <si>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</si>
  <si>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</si>
  <si>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</si>
  <si>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</si>
  <si>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</si>
  <si>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</si>
  <si>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</si>
  <si>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</si>
  <si>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</si>
  <si>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</si>
  <si>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</si>
  <si>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</si>
  <si>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</si>
  <si>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</si>
  <si>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</si>
  <si>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</si>
  <si>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</si>
  <si>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</si>
  <si>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</si>
  <si>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</si>
  <si>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</si>
  <si>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</si>
  <si>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</si>
  <si>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</si>
  <si>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</si>
  <si>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</si>
  <si>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</si>
  <si>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</si>
  <si>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</si>
  <si>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</si>
  <si>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</si>
  <si>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</si>
  <si>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</si>
  <si>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27/04/17 - VENCIMENTO 09/05/17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</si>
</sst>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518607</v>
      </c>
      <c r="C7" s="10">
        <f>C8+C20+C24</f>
        <v>377177</v>
      </c>
      <c r="D7" s="10">
        <f>D8+D20+D24</f>
        <v>390132</v>
      </c>
      <c r="E7" s="10">
        <f>E8+E20+E24</f>
        <v>57847</v>
      </c>
      <c r="F7" s="10">
        <f aca="true" t="shared" si="0" ref="F7:M7">F8+F20+F24</f>
        <v>337917</v>
      </c>
      <c r="G7" s="10">
        <f t="shared" si="0"/>
        <v>539596</v>
      </c>
      <c r="H7" s="10">
        <f t="shared" si="0"/>
        <v>488912</v>
      </c>
      <c r="I7" s="10">
        <f t="shared" si="0"/>
        <v>433724</v>
      </c>
      <c r="J7" s="10">
        <f t="shared" si="0"/>
        <v>302176</v>
      </c>
      <c r="K7" s="10">
        <f t="shared" si="0"/>
        <v>384564</v>
      </c>
      <c r="L7" s="10">
        <f t="shared" si="0"/>
        <v>158766</v>
      </c>
      <c r="M7" s="10">
        <f t="shared" si="0"/>
        <v>93654</v>
      </c>
      <c r="N7" s="10">
        <f>+N8+N20+N24</f>
        <v>4083072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224285</v>
      </c>
      <c r="C8" s="12">
        <f>+C9+C12+C16</f>
        <v>175033</v>
      </c>
      <c r="D8" s="12">
        <f>+D9+D12+D16</f>
        <v>197394</v>
      </c>
      <c r="E8" s="12">
        <f>+E9+E12+E16</f>
        <v>26529</v>
      </c>
      <c r="F8" s="12">
        <f aca="true" t="shared" si="1" ref="F8:M8">+F9+F12+F16</f>
        <v>155423</v>
      </c>
      <c r="G8" s="12">
        <f t="shared" si="1"/>
        <v>257599</v>
      </c>
      <c r="H8" s="12">
        <f t="shared" si="1"/>
        <v>226845</v>
      </c>
      <c r="I8" s="12">
        <f t="shared" si="1"/>
        <v>204793</v>
      </c>
      <c r="J8" s="12">
        <f t="shared" si="1"/>
        <v>144118</v>
      </c>
      <c r="K8" s="12">
        <f t="shared" si="1"/>
        <v>174408</v>
      </c>
      <c r="L8" s="12">
        <f t="shared" si="1"/>
        <v>81172</v>
      </c>
      <c r="M8" s="12">
        <f t="shared" si="1"/>
        <v>49726</v>
      </c>
      <c r="N8" s="12">
        <f>SUM(B8:M8)</f>
        <v>1917325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18556</v>
      </c>
      <c r="C9" s="14">
        <v>19387</v>
      </c>
      <c r="D9" s="14">
        <v>13489</v>
      </c>
      <c r="E9" s="14">
        <v>1453</v>
      </c>
      <c r="F9" s="14">
        <v>11344</v>
      </c>
      <c r="G9" s="14">
        <v>21879</v>
      </c>
      <c r="H9" s="14">
        <v>25943</v>
      </c>
      <c r="I9" s="14">
        <v>11868</v>
      </c>
      <c r="J9" s="14">
        <v>15026</v>
      </c>
      <c r="K9" s="14">
        <v>13104</v>
      </c>
      <c r="L9" s="14">
        <v>8595</v>
      </c>
      <c r="M9" s="14">
        <v>5620</v>
      </c>
      <c r="N9" s="12">
        <f aca="true" t="shared" si="2" ref="N9:N19">SUM(B9:M9)</f>
        <v>166264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18556</v>
      </c>
      <c r="C10" s="14">
        <f>+C9-C11</f>
        <v>19387</v>
      </c>
      <c r="D10" s="14">
        <f>+D9-D11</f>
        <v>13489</v>
      </c>
      <c r="E10" s="14">
        <f>+E9-E11</f>
        <v>1453</v>
      </c>
      <c r="F10" s="14">
        <f aca="true" t="shared" si="3" ref="F10:M10">+F9-F11</f>
        <v>11344</v>
      </c>
      <c r="G10" s="14">
        <f t="shared" si="3"/>
        <v>21879</v>
      </c>
      <c r="H10" s="14">
        <f t="shared" si="3"/>
        <v>25943</v>
      </c>
      <c r="I10" s="14">
        <f t="shared" si="3"/>
        <v>11868</v>
      </c>
      <c r="J10" s="14">
        <f t="shared" si="3"/>
        <v>15026</v>
      </c>
      <c r="K10" s="14">
        <f t="shared" si="3"/>
        <v>13104</v>
      </c>
      <c r="L10" s="14">
        <f t="shared" si="3"/>
        <v>8595</v>
      </c>
      <c r="M10" s="14">
        <f t="shared" si="3"/>
        <v>5620</v>
      </c>
      <c r="N10" s="12">
        <f t="shared" si="2"/>
        <v>166264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173557</v>
      </c>
      <c r="C12" s="14">
        <f>C13+C14+C15</f>
        <v>134475</v>
      </c>
      <c r="D12" s="14">
        <f>D13+D14+D15</f>
        <v>158657</v>
      </c>
      <c r="E12" s="14">
        <f>E13+E14+E15</f>
        <v>21750</v>
      </c>
      <c r="F12" s="14">
        <f aca="true" t="shared" si="4" ref="F12:M12">F13+F14+F15</f>
        <v>123445</v>
      </c>
      <c r="G12" s="14">
        <f t="shared" si="4"/>
        <v>202391</v>
      </c>
      <c r="H12" s="14">
        <f t="shared" si="4"/>
        <v>172328</v>
      </c>
      <c r="I12" s="14">
        <f t="shared" si="4"/>
        <v>164183</v>
      </c>
      <c r="J12" s="14">
        <f t="shared" si="4"/>
        <v>109430</v>
      </c>
      <c r="K12" s="14">
        <f t="shared" si="4"/>
        <v>133048</v>
      </c>
      <c r="L12" s="14">
        <f t="shared" si="4"/>
        <v>62459</v>
      </c>
      <c r="M12" s="14">
        <f t="shared" si="4"/>
        <v>38544</v>
      </c>
      <c r="N12" s="12">
        <f t="shared" si="2"/>
        <v>1494267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89269</v>
      </c>
      <c r="C13" s="14">
        <v>70220</v>
      </c>
      <c r="D13" s="14">
        <v>80043</v>
      </c>
      <c r="E13" s="14">
        <v>11200</v>
      </c>
      <c r="F13" s="14">
        <v>61928</v>
      </c>
      <c r="G13" s="14">
        <v>102160</v>
      </c>
      <c r="H13" s="14">
        <v>92950</v>
      </c>
      <c r="I13" s="14">
        <v>86468</v>
      </c>
      <c r="J13" s="14">
        <v>56096</v>
      </c>
      <c r="K13" s="14">
        <v>67790</v>
      </c>
      <c r="L13" s="14">
        <v>31228</v>
      </c>
      <c r="M13" s="14">
        <v>18928</v>
      </c>
      <c r="N13" s="12">
        <f t="shared" si="2"/>
        <v>768280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79743</v>
      </c>
      <c r="C14" s="14">
        <v>58759</v>
      </c>
      <c r="D14" s="14">
        <v>75654</v>
      </c>
      <c r="E14" s="14">
        <v>9863</v>
      </c>
      <c r="F14" s="14">
        <v>57538</v>
      </c>
      <c r="G14" s="14">
        <v>91924</v>
      </c>
      <c r="H14" s="14">
        <v>73658</v>
      </c>
      <c r="I14" s="14">
        <v>74776</v>
      </c>
      <c r="J14" s="14">
        <v>50043</v>
      </c>
      <c r="K14" s="14">
        <v>61974</v>
      </c>
      <c r="L14" s="14">
        <v>29214</v>
      </c>
      <c r="M14" s="14">
        <v>18719</v>
      </c>
      <c r="N14" s="12">
        <f t="shared" si="2"/>
        <v>681865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4545</v>
      </c>
      <c r="C15" s="14">
        <v>5496</v>
      </c>
      <c r="D15" s="14">
        <v>2960</v>
      </c>
      <c r="E15" s="14">
        <v>687</v>
      </c>
      <c r="F15" s="14">
        <v>3979</v>
      </c>
      <c r="G15" s="14">
        <v>8307</v>
      </c>
      <c r="H15" s="14">
        <v>5720</v>
      </c>
      <c r="I15" s="14">
        <v>2939</v>
      </c>
      <c r="J15" s="14">
        <v>3291</v>
      </c>
      <c r="K15" s="14">
        <v>3284</v>
      </c>
      <c r="L15" s="14">
        <v>2017</v>
      </c>
      <c r="M15" s="14">
        <v>897</v>
      </c>
      <c r="N15" s="12">
        <f t="shared" si="2"/>
        <v>44122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32172</v>
      </c>
      <c r="C16" s="14">
        <f>C17+C18+C19</f>
        <v>21171</v>
      </c>
      <c r="D16" s="14">
        <f>D17+D18+D19</f>
        <v>25248</v>
      </c>
      <c r="E16" s="14">
        <f>E17+E18+E19</f>
        <v>3326</v>
      </c>
      <c r="F16" s="14">
        <f aca="true" t="shared" si="5" ref="F16:M16">F17+F18+F19</f>
        <v>20634</v>
      </c>
      <c r="G16" s="14">
        <f t="shared" si="5"/>
        <v>33329</v>
      </c>
      <c r="H16" s="14">
        <f t="shared" si="5"/>
        <v>28574</v>
      </c>
      <c r="I16" s="14">
        <f t="shared" si="5"/>
        <v>28742</v>
      </c>
      <c r="J16" s="14">
        <f t="shared" si="5"/>
        <v>19662</v>
      </c>
      <c r="K16" s="14">
        <f t="shared" si="5"/>
        <v>28256</v>
      </c>
      <c r="L16" s="14">
        <f t="shared" si="5"/>
        <v>10118</v>
      </c>
      <c r="M16" s="14">
        <f t="shared" si="5"/>
        <v>5562</v>
      </c>
      <c r="N16" s="12">
        <f t="shared" si="2"/>
        <v>256794</v>
      </c>
    </row>
    <row r="17" spans="1:25" ht="18.75" customHeight="1">
      <c r="A17" s="15" t="s">
        <v>16</v>
      </c>
      <c r="B17" s="14">
        <v>16864</v>
      </c>
      <c r="C17" s="14">
        <v>12030</v>
      </c>
      <c r="D17" s="14">
        <v>11915</v>
      </c>
      <c r="E17" s="14">
        <v>1748</v>
      </c>
      <c r="F17" s="14">
        <v>10583</v>
      </c>
      <c r="G17" s="14">
        <v>18447</v>
      </c>
      <c r="H17" s="14">
        <v>15362</v>
      </c>
      <c r="I17" s="14">
        <v>16127</v>
      </c>
      <c r="J17" s="14">
        <v>10514</v>
      </c>
      <c r="K17" s="14">
        <v>15134</v>
      </c>
      <c r="L17" s="14">
        <v>5620</v>
      </c>
      <c r="M17" s="14">
        <v>2858</v>
      </c>
      <c r="N17" s="12">
        <f t="shared" si="2"/>
        <v>137202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14933</v>
      </c>
      <c r="C18" s="14">
        <v>8706</v>
      </c>
      <c r="D18" s="14">
        <v>13132</v>
      </c>
      <c r="E18" s="14">
        <v>1539</v>
      </c>
      <c r="F18" s="14">
        <v>9711</v>
      </c>
      <c r="G18" s="14">
        <v>14289</v>
      </c>
      <c r="H18" s="14">
        <v>12789</v>
      </c>
      <c r="I18" s="14">
        <v>12348</v>
      </c>
      <c r="J18" s="14">
        <v>8968</v>
      </c>
      <c r="K18" s="14">
        <v>12885</v>
      </c>
      <c r="L18" s="14">
        <v>4341</v>
      </c>
      <c r="M18" s="14">
        <v>2644</v>
      </c>
      <c r="N18" s="12">
        <f t="shared" si="2"/>
        <v>116285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375</v>
      </c>
      <c r="C19" s="14">
        <v>435</v>
      </c>
      <c r="D19" s="14">
        <v>201</v>
      </c>
      <c r="E19" s="14">
        <v>39</v>
      </c>
      <c r="F19" s="14">
        <v>340</v>
      </c>
      <c r="G19" s="14">
        <v>593</v>
      </c>
      <c r="H19" s="14">
        <v>423</v>
      </c>
      <c r="I19" s="14">
        <v>267</v>
      </c>
      <c r="J19" s="14">
        <v>180</v>
      </c>
      <c r="K19" s="14">
        <v>237</v>
      </c>
      <c r="L19" s="14">
        <v>157</v>
      </c>
      <c r="M19" s="14">
        <v>60</v>
      </c>
      <c r="N19" s="12">
        <f t="shared" si="2"/>
        <v>3307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126573</v>
      </c>
      <c r="C20" s="18">
        <f>C21+C22+C23</f>
        <v>79385</v>
      </c>
      <c r="D20" s="18">
        <f>D21+D22+D23</f>
        <v>74620</v>
      </c>
      <c r="E20" s="18">
        <f>E21+E22+E23</f>
        <v>11349</v>
      </c>
      <c r="F20" s="18">
        <f aca="true" t="shared" si="6" ref="F20:M20">F21+F22+F23</f>
        <v>64736</v>
      </c>
      <c r="G20" s="18">
        <f t="shared" si="6"/>
        <v>104794</v>
      </c>
      <c r="H20" s="18">
        <f t="shared" si="6"/>
        <v>110246</v>
      </c>
      <c r="I20" s="18">
        <f t="shared" si="6"/>
        <v>102379</v>
      </c>
      <c r="J20" s="18">
        <f t="shared" si="6"/>
        <v>66845</v>
      </c>
      <c r="K20" s="18">
        <f t="shared" si="6"/>
        <v>104348</v>
      </c>
      <c r="L20" s="18">
        <f t="shared" si="6"/>
        <v>41287</v>
      </c>
      <c r="M20" s="18">
        <f t="shared" si="6"/>
        <v>23568</v>
      </c>
      <c r="N20" s="12">
        <f aca="true" t="shared" si="7" ref="N20:N26">SUM(B20:M20)</f>
        <v>910130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71356</v>
      </c>
      <c r="C21" s="14">
        <v>47904</v>
      </c>
      <c r="D21" s="14">
        <v>43813</v>
      </c>
      <c r="E21" s="14">
        <v>6843</v>
      </c>
      <c r="F21" s="14">
        <v>37729</v>
      </c>
      <c r="G21" s="14">
        <v>61901</v>
      </c>
      <c r="H21" s="14">
        <v>67788</v>
      </c>
      <c r="I21" s="14">
        <v>60332</v>
      </c>
      <c r="J21" s="14">
        <v>38645</v>
      </c>
      <c r="K21" s="14">
        <v>58311</v>
      </c>
      <c r="L21" s="14">
        <v>23487</v>
      </c>
      <c r="M21" s="14">
        <v>13030</v>
      </c>
      <c r="N21" s="12">
        <f t="shared" si="7"/>
        <v>531139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52940</v>
      </c>
      <c r="C22" s="14">
        <v>29505</v>
      </c>
      <c r="D22" s="14">
        <v>29691</v>
      </c>
      <c r="E22" s="14">
        <v>4250</v>
      </c>
      <c r="F22" s="14">
        <v>25620</v>
      </c>
      <c r="G22" s="14">
        <v>40125</v>
      </c>
      <c r="H22" s="14">
        <v>40338</v>
      </c>
      <c r="I22" s="14">
        <v>40475</v>
      </c>
      <c r="J22" s="14">
        <v>26860</v>
      </c>
      <c r="K22" s="14">
        <v>44157</v>
      </c>
      <c r="L22" s="14">
        <v>16979</v>
      </c>
      <c r="M22" s="14">
        <v>10129</v>
      </c>
      <c r="N22" s="12">
        <f t="shared" si="7"/>
        <v>361069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2277</v>
      </c>
      <c r="C23" s="14">
        <v>1976</v>
      </c>
      <c r="D23" s="14">
        <v>1116</v>
      </c>
      <c r="E23" s="14">
        <v>256</v>
      </c>
      <c r="F23" s="14">
        <v>1387</v>
      </c>
      <c r="G23" s="14">
        <v>2768</v>
      </c>
      <c r="H23" s="14">
        <v>2120</v>
      </c>
      <c r="I23" s="14">
        <v>1572</v>
      </c>
      <c r="J23" s="14">
        <v>1340</v>
      </c>
      <c r="K23" s="14">
        <v>1880</v>
      </c>
      <c r="L23" s="14">
        <v>821</v>
      </c>
      <c r="M23" s="14">
        <v>409</v>
      </c>
      <c r="N23" s="12">
        <f t="shared" si="7"/>
        <v>17922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167749</v>
      </c>
      <c r="C24" s="14">
        <f>C25+C26</f>
        <v>122759</v>
      </c>
      <c r="D24" s="14">
        <f>D25+D26</f>
        <v>118118</v>
      </c>
      <c r="E24" s="14">
        <f>E25+E26</f>
        <v>19969</v>
      </c>
      <c r="F24" s="14">
        <f aca="true" t="shared" si="8" ref="F24:M24">F25+F26</f>
        <v>117758</v>
      </c>
      <c r="G24" s="14">
        <f t="shared" si="8"/>
        <v>177203</v>
      </c>
      <c r="H24" s="14">
        <f t="shared" si="8"/>
        <v>151821</v>
      </c>
      <c r="I24" s="14">
        <f t="shared" si="8"/>
        <v>126552</v>
      </c>
      <c r="J24" s="14">
        <f t="shared" si="8"/>
        <v>91213</v>
      </c>
      <c r="K24" s="14">
        <f t="shared" si="8"/>
        <v>105808</v>
      </c>
      <c r="L24" s="14">
        <f t="shared" si="8"/>
        <v>36307</v>
      </c>
      <c r="M24" s="14">
        <f t="shared" si="8"/>
        <v>20360</v>
      </c>
      <c r="N24" s="12">
        <f t="shared" si="7"/>
        <v>1255617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69860</v>
      </c>
      <c r="C25" s="14">
        <v>58563</v>
      </c>
      <c r="D25" s="14">
        <v>56444</v>
      </c>
      <c r="E25" s="14">
        <v>10642</v>
      </c>
      <c r="F25" s="14">
        <v>55734</v>
      </c>
      <c r="G25" s="14">
        <v>88960</v>
      </c>
      <c r="H25" s="14">
        <v>79266</v>
      </c>
      <c r="I25" s="14">
        <v>55108</v>
      </c>
      <c r="J25" s="14">
        <v>45954</v>
      </c>
      <c r="K25" s="14">
        <v>46374</v>
      </c>
      <c r="L25" s="14">
        <v>16081</v>
      </c>
      <c r="M25" s="14">
        <v>8173</v>
      </c>
      <c r="N25" s="12">
        <f t="shared" si="7"/>
        <v>591159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97889</v>
      </c>
      <c r="C26" s="14">
        <v>64196</v>
      </c>
      <c r="D26" s="14">
        <v>61674</v>
      </c>
      <c r="E26" s="14">
        <v>9327</v>
      </c>
      <c r="F26" s="14">
        <v>62024</v>
      </c>
      <c r="G26" s="14">
        <v>88243</v>
      </c>
      <c r="H26" s="14">
        <v>72555</v>
      </c>
      <c r="I26" s="14">
        <v>71444</v>
      </c>
      <c r="J26" s="14">
        <v>45259</v>
      </c>
      <c r="K26" s="14">
        <v>59434</v>
      </c>
      <c r="L26" s="14">
        <v>20226</v>
      </c>
      <c r="M26" s="14">
        <v>12187</v>
      </c>
      <c r="N26" s="12">
        <f t="shared" si="7"/>
        <v>664458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1052401.87259422</v>
      </c>
      <c r="C36" s="61">
        <f aca="true" t="shared" si="11" ref="C36:M36">C37+C38+C39+C40</f>
        <v>739596.4703985</v>
      </c>
      <c r="D36" s="61">
        <f t="shared" si="11"/>
        <v>718137.3905066</v>
      </c>
      <c r="E36" s="61">
        <f t="shared" si="11"/>
        <v>146063.1329848</v>
      </c>
      <c r="F36" s="61">
        <f t="shared" si="11"/>
        <v>716059.06360985</v>
      </c>
      <c r="G36" s="61">
        <f t="shared" si="11"/>
        <v>906701.2984000001</v>
      </c>
      <c r="H36" s="61">
        <f t="shared" si="11"/>
        <v>961605.1008</v>
      </c>
      <c r="I36" s="61">
        <f t="shared" si="11"/>
        <v>832656.0815432</v>
      </c>
      <c r="J36" s="61">
        <f t="shared" si="11"/>
        <v>653469.3326368</v>
      </c>
      <c r="K36" s="61">
        <f t="shared" si="11"/>
        <v>795053.9543046401</v>
      </c>
      <c r="L36" s="61">
        <f t="shared" si="11"/>
        <v>389697.16901538</v>
      </c>
      <c r="M36" s="61">
        <f t="shared" si="11"/>
        <v>225205.67005824004</v>
      </c>
      <c r="N36" s="61">
        <f>N37+N38+N39+N40</f>
        <v>8136646.536852231</v>
      </c>
    </row>
    <row r="37" spans="1:14" ht="18.75" customHeight="1">
      <c r="A37" s="58" t="s">
        <v>55</v>
      </c>
      <c r="B37" s="55">
        <f aca="true" t="shared" si="12" ref="B37:M37">B29*B7</f>
        <v>1052357.3244</v>
      </c>
      <c r="C37" s="55">
        <f t="shared" si="12"/>
        <v>739417.7908</v>
      </c>
      <c r="D37" s="55">
        <f t="shared" si="12"/>
        <v>708011.5536</v>
      </c>
      <c r="E37" s="55">
        <f t="shared" si="12"/>
        <v>145780.2247</v>
      </c>
      <c r="F37" s="55">
        <f t="shared" si="12"/>
        <v>716046.123</v>
      </c>
      <c r="G37" s="55">
        <f t="shared" si="12"/>
        <v>906791.0780000001</v>
      </c>
      <c r="H37" s="55">
        <f t="shared" si="12"/>
        <v>961445.448</v>
      </c>
      <c r="I37" s="55">
        <f t="shared" si="12"/>
        <v>832576.5904</v>
      </c>
      <c r="J37" s="55">
        <f t="shared" si="12"/>
        <v>653274.2944</v>
      </c>
      <c r="K37" s="55">
        <f t="shared" si="12"/>
        <v>794855.3316</v>
      </c>
      <c r="L37" s="55">
        <f t="shared" si="12"/>
        <v>389595.8874</v>
      </c>
      <c r="M37" s="55">
        <f t="shared" si="12"/>
        <v>225172.31220000001</v>
      </c>
      <c r="N37" s="57">
        <f>SUM(B37:M37)</f>
        <v>8125323.958500001</v>
      </c>
    </row>
    <row r="38" spans="1:14" ht="18.75" customHeight="1">
      <c r="A38" s="58" t="s">
        <v>56</v>
      </c>
      <c r="B38" s="55">
        <f aca="true" t="shared" si="13" ref="B38:M38">B30*B7</f>
        <v>-3212.53180578</v>
      </c>
      <c r="C38" s="55">
        <f t="shared" si="13"/>
        <v>-2213.8404015</v>
      </c>
      <c r="D38" s="55">
        <f t="shared" si="13"/>
        <v>-2165.2130933999997</v>
      </c>
      <c r="E38" s="55">
        <f t="shared" si="13"/>
        <v>-363.3717152</v>
      </c>
      <c r="F38" s="55">
        <f t="shared" si="13"/>
        <v>-2148.45939015</v>
      </c>
      <c r="G38" s="55">
        <f t="shared" si="13"/>
        <v>-2751.9396</v>
      </c>
      <c r="H38" s="55">
        <f t="shared" si="13"/>
        <v>-2737.9072</v>
      </c>
      <c r="I38" s="55">
        <f t="shared" si="13"/>
        <v>-2467.1088568</v>
      </c>
      <c r="J38" s="55">
        <f t="shared" si="13"/>
        <v>-1923.5617632</v>
      </c>
      <c r="K38" s="55">
        <f t="shared" si="13"/>
        <v>-2403.61729536</v>
      </c>
      <c r="L38" s="55">
        <f t="shared" si="13"/>
        <v>-1169.87838462</v>
      </c>
      <c r="M38" s="55">
        <f t="shared" si="13"/>
        <v>-685.68214176</v>
      </c>
      <c r="N38" s="25">
        <f>SUM(B38:M38)</f>
        <v>-24243.111647769998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-70512.8</v>
      </c>
      <c r="C42" s="25">
        <f aca="true" t="shared" si="15" ref="C42:M42">+C43+C46+C54+C55</f>
        <v>-73670.6</v>
      </c>
      <c r="D42" s="25">
        <f t="shared" si="15"/>
        <v>-51258.2</v>
      </c>
      <c r="E42" s="25">
        <f t="shared" si="15"/>
        <v>-6021.4</v>
      </c>
      <c r="F42" s="25">
        <f t="shared" si="15"/>
        <v>-43107.2</v>
      </c>
      <c r="G42" s="25">
        <f t="shared" si="15"/>
        <v>-83140.2</v>
      </c>
      <c r="H42" s="25">
        <f t="shared" si="15"/>
        <v>-99083.4</v>
      </c>
      <c r="I42" s="25">
        <f t="shared" si="15"/>
        <v>-45098.4</v>
      </c>
      <c r="J42" s="25">
        <f t="shared" si="15"/>
        <v>-57098.8</v>
      </c>
      <c r="K42" s="25">
        <f t="shared" si="15"/>
        <v>-49795.2</v>
      </c>
      <c r="L42" s="25">
        <f t="shared" si="15"/>
        <v>-32661</v>
      </c>
      <c r="M42" s="25">
        <f t="shared" si="15"/>
        <v>-21356</v>
      </c>
      <c r="N42" s="25">
        <f>+N43+N46+N54+N55</f>
        <v>-632803.2000000001</v>
      </c>
    </row>
    <row r="43" spans="1:14" ht="18.75" customHeight="1">
      <c r="A43" s="17" t="s">
        <v>60</v>
      </c>
      <c r="B43" s="26">
        <f>B44+B45</f>
        <v>-70512.8</v>
      </c>
      <c r="C43" s="26">
        <f>C44+C45</f>
        <v>-73670.6</v>
      </c>
      <c r="D43" s="26">
        <f>D44+D45</f>
        <v>-51258.2</v>
      </c>
      <c r="E43" s="26">
        <f>E44+E45</f>
        <v>-5521.4</v>
      </c>
      <c r="F43" s="26">
        <f aca="true" t="shared" si="16" ref="F43:M43">F44+F45</f>
        <v>-43107.2</v>
      </c>
      <c r="G43" s="26">
        <f t="shared" si="16"/>
        <v>-83140.2</v>
      </c>
      <c r="H43" s="26">
        <f t="shared" si="16"/>
        <v>-98583.4</v>
      </c>
      <c r="I43" s="26">
        <f t="shared" si="16"/>
        <v>-45098.4</v>
      </c>
      <c r="J43" s="26">
        <f t="shared" si="16"/>
        <v>-57098.8</v>
      </c>
      <c r="K43" s="26">
        <f t="shared" si="16"/>
        <v>-49795.2</v>
      </c>
      <c r="L43" s="26">
        <f t="shared" si="16"/>
        <v>-32661</v>
      </c>
      <c r="M43" s="26">
        <f t="shared" si="16"/>
        <v>-21356</v>
      </c>
      <c r="N43" s="25">
        <f aca="true" t="shared" si="17" ref="N43:N55">SUM(B43:M43)</f>
        <v>-631803.2000000001</v>
      </c>
    </row>
    <row r="44" spans="1:25" ht="18.75" customHeight="1">
      <c r="A44" s="13" t="s">
        <v>61</v>
      </c>
      <c r="B44" s="20">
        <f>ROUND(-B9*$D$3,2)</f>
        <v>-70512.8</v>
      </c>
      <c r="C44" s="20">
        <f>ROUND(-C9*$D$3,2)</f>
        <v>-73670.6</v>
      </c>
      <c r="D44" s="20">
        <f>ROUND(-D9*$D$3,2)</f>
        <v>-51258.2</v>
      </c>
      <c r="E44" s="20">
        <f>ROUND(-E9*$D$3,2)</f>
        <v>-5521.4</v>
      </c>
      <c r="F44" s="20">
        <f aca="true" t="shared" si="18" ref="F44:M44">ROUND(-F9*$D$3,2)</f>
        <v>-43107.2</v>
      </c>
      <c r="G44" s="20">
        <f t="shared" si="18"/>
        <v>-83140.2</v>
      </c>
      <c r="H44" s="20">
        <f t="shared" si="18"/>
        <v>-98583.4</v>
      </c>
      <c r="I44" s="20">
        <f t="shared" si="18"/>
        <v>-45098.4</v>
      </c>
      <c r="J44" s="20">
        <f t="shared" si="18"/>
        <v>-57098.8</v>
      </c>
      <c r="K44" s="20">
        <f t="shared" si="18"/>
        <v>-49795.2</v>
      </c>
      <c r="L44" s="20">
        <f t="shared" si="18"/>
        <v>-32661</v>
      </c>
      <c r="M44" s="20">
        <f t="shared" si="18"/>
        <v>-21356</v>
      </c>
      <c r="N44" s="47">
        <f t="shared" si="17"/>
        <v>-631803.2000000001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981889.07259422</v>
      </c>
      <c r="C57" s="29">
        <f t="shared" si="21"/>
        <v>665925.8703985</v>
      </c>
      <c r="D57" s="29">
        <f t="shared" si="21"/>
        <v>666879.1905066001</v>
      </c>
      <c r="E57" s="29">
        <f t="shared" si="21"/>
        <v>140041.7329848</v>
      </c>
      <c r="F57" s="29">
        <f t="shared" si="21"/>
        <v>672951.86360985</v>
      </c>
      <c r="G57" s="29">
        <f t="shared" si="21"/>
        <v>823561.0984000001</v>
      </c>
      <c r="H57" s="29">
        <f t="shared" si="21"/>
        <v>862521.7008</v>
      </c>
      <c r="I57" s="29">
        <f t="shared" si="21"/>
        <v>787557.6815431999</v>
      </c>
      <c r="J57" s="29">
        <f t="shared" si="21"/>
        <v>596370.5326368</v>
      </c>
      <c r="K57" s="29">
        <f t="shared" si="21"/>
        <v>745258.7543046401</v>
      </c>
      <c r="L57" s="29">
        <f t="shared" si="21"/>
        <v>357036.16901538</v>
      </c>
      <c r="M57" s="29">
        <f t="shared" si="21"/>
        <v>203849.67005824004</v>
      </c>
      <c r="N57" s="29">
        <f>SUM(B57:M57)</f>
        <v>7503843.33685223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981889.07</v>
      </c>
      <c r="C60" s="36">
        <f aca="true" t="shared" si="22" ref="C60:M60">SUM(C61:C74)</f>
        <v>665925.88</v>
      </c>
      <c r="D60" s="36">
        <f t="shared" si="22"/>
        <v>666879.19</v>
      </c>
      <c r="E60" s="36">
        <f t="shared" si="22"/>
        <v>140041.73</v>
      </c>
      <c r="F60" s="36">
        <f t="shared" si="22"/>
        <v>672951.86</v>
      </c>
      <c r="G60" s="36">
        <f t="shared" si="22"/>
        <v>823561.1</v>
      </c>
      <c r="H60" s="36">
        <f t="shared" si="22"/>
        <v>862521.6900000001</v>
      </c>
      <c r="I60" s="36">
        <f t="shared" si="22"/>
        <v>787557.68</v>
      </c>
      <c r="J60" s="36">
        <f t="shared" si="22"/>
        <v>596370.53</v>
      </c>
      <c r="K60" s="36">
        <f t="shared" si="22"/>
        <v>745258.75</v>
      </c>
      <c r="L60" s="36">
        <f t="shared" si="22"/>
        <v>357036.17</v>
      </c>
      <c r="M60" s="36">
        <f t="shared" si="22"/>
        <v>203849.67</v>
      </c>
      <c r="N60" s="29">
        <f>SUM(N61:N74)</f>
        <v>7503843.319999999</v>
      </c>
    </row>
    <row r="61" spans="1:15" ht="18.75" customHeight="1">
      <c r="A61" s="17" t="s">
        <v>75</v>
      </c>
      <c r="B61" s="36">
        <v>190224.22</v>
      </c>
      <c r="C61" s="36">
        <v>196065.23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386289.45</v>
      </c>
      <c r="O61"/>
    </row>
    <row r="62" spans="1:15" ht="18.75" customHeight="1">
      <c r="A62" s="17" t="s">
        <v>76</v>
      </c>
      <c r="B62" s="36">
        <v>791664.85</v>
      </c>
      <c r="C62" s="36">
        <v>469860.65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1261525.5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666879.19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666879.19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140041.73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140041.73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672951.86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672951.86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823561.1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823561.1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670038.43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670038.43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192483.26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192483.26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787557.68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787557.68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596370.53</v>
      </c>
      <c r="K70" s="35">
        <v>0</v>
      </c>
      <c r="L70" s="35">
        <v>0</v>
      </c>
      <c r="M70" s="35">
        <v>0</v>
      </c>
      <c r="N70" s="29">
        <f t="shared" si="23"/>
        <v>596370.53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745258.75</v>
      </c>
      <c r="L71" s="35">
        <v>0</v>
      </c>
      <c r="M71" s="62"/>
      <c r="N71" s="26">
        <f t="shared" si="23"/>
        <v>745258.75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357036.17</v>
      </c>
      <c r="M72" s="35">
        <v>0</v>
      </c>
      <c r="N72" s="29">
        <f t="shared" si="23"/>
        <v>357036.17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203849.67</v>
      </c>
      <c r="N73" s="26">
        <f t="shared" si="23"/>
        <v>203849.67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2.2739958344134252</v>
      </c>
      <c r="C78" s="45">
        <v>2.2334523592774906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1.9787779054619894</v>
      </c>
      <c r="C79" s="45">
        <v>1.866365478753602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1.8147902261455098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2.5249906301934413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2.1190382952318174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1.6803336170023502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1.976948334064182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1.933013695322141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1.9197832758694469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2.1625454458223023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2.0674164880348656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2.45453793013227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2.4046561818848105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2017-05-09T13:33:05Z</dcterms:modified>
  <cp:category/>
  <cp:version/>
  <cp:contentType/>
  <cp:contentStatus/>
</cp:coreProperties>
</file>