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<sst xmlns="http://schemas.openxmlformats.org/spreadsheetml/2006/main" count="105" uniqueCount="103">
  <si>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</si>
  <si>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</si>
  <si>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</si>
  <si>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</si>
  <si>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</si>
  <si>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</si>
  <si>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</si>
  <si>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</si>
  <si>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</si>
  <si>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</si>
  <si>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</si>
  <si>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</si>
  <si>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</si>
  <si>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</si>
  <si>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</si>
  <si>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</si>
  <si>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</si>
  <si>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</si>
  <si>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</si>
  <si>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</si>
  <si>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</si>
  <si>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</si>
  <si>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</si>
  <si>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</si>
  <si>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</si>
  <si>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</si>
  <si>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</si>
  <si>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</si>
  <si>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</si>
  <si>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</si>
  <si>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</si>
  <si>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</si>
  <si>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</si>
  <si>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</si>
  <si>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</si>
  <si>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</si>
  <si>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</si>
  <si>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</si>
  <si>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</si>
  <si>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</si>
  <si>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</si>
  <si>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</si>
  <si>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</si>
  <si>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</si>
  <si>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</si>
  <si>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</si>
  <si>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</si>
  <si>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</si>
  <si>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</si>
  <si>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</si>
  <si>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</si>
  <si>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</si>
  <si>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</si>
  <si>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</si>
  <si>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</si>
  <si>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</si>
  <si>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</si>
  <si>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</si>
  <si>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</si>
  <si>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</si>
  <si>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</si>
  <si>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</si>
  <si>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</si>
  <si>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</si>
  <si>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</si>
  <si>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</si>
  <si>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</si>
  <si>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</si>
  <si>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</si>
  <si>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</si>
  <si>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</si>
  <si>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</si>
  <si>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</si>
  <si>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</si>
  <si>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</si>
  <si>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</si>
  <si>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</si>
  <si>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</si>
  <si>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</si>
  <si>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</si>
  <si>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</si>
  <si>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</si>
  <si>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</si>
  <si>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</si>
  <si>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</si>
  <si>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</si>
  <si>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</si>
  <si>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</si>
  <si>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</si>
  <si>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</si>
  <si>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</si>
  <si>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</si>
  <si>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</si>
  <si>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</si>
  <si>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</si>
  <si>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</si>
  <si>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</si>
  <si>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</si>
  <si>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</si>
  <si>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</si>
  <si>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</si>
  <si>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</si>
  <si>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26/04/17 - VENCIMENTO 08/05/17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</si>
</sst>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500567</v>
      </c>
      <c r="C7" s="10">
        <f>C8+C20+C24</f>
        <v>371056</v>
      </c>
      <c r="D7" s="10">
        <f>D8+D20+D24</f>
        <v>386166</v>
      </c>
      <c r="E7" s="10">
        <f>E8+E20+E24</f>
        <v>56198</v>
      </c>
      <c r="F7" s="10">
        <f aca="true" t="shared" si="0" ref="F7:M7">F8+F20+F24</f>
        <v>330448</v>
      </c>
      <c r="G7" s="10">
        <f t="shared" si="0"/>
        <v>533061</v>
      </c>
      <c r="H7" s="10">
        <f t="shared" si="0"/>
        <v>474831</v>
      </c>
      <c r="I7" s="10">
        <f t="shared" si="0"/>
        <v>423283</v>
      </c>
      <c r="J7" s="10">
        <f t="shared" si="0"/>
        <v>293573</v>
      </c>
      <c r="K7" s="10">
        <f t="shared" si="0"/>
        <v>368309</v>
      </c>
      <c r="L7" s="10">
        <f t="shared" si="0"/>
        <v>150456</v>
      </c>
      <c r="M7" s="10">
        <f t="shared" si="0"/>
        <v>88877</v>
      </c>
      <c r="N7" s="10">
        <f>+N8+N20+N24</f>
        <v>3976825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218410</v>
      </c>
      <c r="C8" s="12">
        <f>+C9+C12+C16</f>
        <v>173493</v>
      </c>
      <c r="D8" s="12">
        <f>+D9+D12+D16</f>
        <v>195247</v>
      </c>
      <c r="E8" s="12">
        <f>+E9+E12+E16</f>
        <v>25733</v>
      </c>
      <c r="F8" s="12">
        <f aca="true" t="shared" si="1" ref="F8:M8">+F9+F12+F16</f>
        <v>152561</v>
      </c>
      <c r="G8" s="12">
        <f t="shared" si="1"/>
        <v>255623</v>
      </c>
      <c r="H8" s="12">
        <f t="shared" si="1"/>
        <v>222204</v>
      </c>
      <c r="I8" s="12">
        <f t="shared" si="1"/>
        <v>201773</v>
      </c>
      <c r="J8" s="12">
        <f t="shared" si="1"/>
        <v>140760</v>
      </c>
      <c r="K8" s="12">
        <f t="shared" si="1"/>
        <v>168167</v>
      </c>
      <c r="L8" s="12">
        <f t="shared" si="1"/>
        <v>77942</v>
      </c>
      <c r="M8" s="12">
        <f t="shared" si="1"/>
        <v>47738</v>
      </c>
      <c r="N8" s="12">
        <f>SUM(B8:M8)</f>
        <v>1879651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17513</v>
      </c>
      <c r="C9" s="14">
        <v>18429</v>
      </c>
      <c r="D9" s="14">
        <v>12960</v>
      </c>
      <c r="E9" s="14">
        <v>1406</v>
      </c>
      <c r="F9" s="14">
        <v>10493</v>
      </c>
      <c r="G9" s="14">
        <v>20975</v>
      </c>
      <c r="H9" s="14">
        <v>24967</v>
      </c>
      <c r="I9" s="14">
        <v>11333</v>
      </c>
      <c r="J9" s="14">
        <v>14049</v>
      </c>
      <c r="K9" s="14">
        <v>12272</v>
      </c>
      <c r="L9" s="14">
        <v>8166</v>
      </c>
      <c r="M9" s="14">
        <v>5302</v>
      </c>
      <c r="N9" s="12">
        <f aca="true" t="shared" si="2" ref="N9:N19">SUM(B9:M9)</f>
        <v>157865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17513</v>
      </c>
      <c r="C10" s="14">
        <f>+C9-C11</f>
        <v>18429</v>
      </c>
      <c r="D10" s="14">
        <f>+D9-D11</f>
        <v>12960</v>
      </c>
      <c r="E10" s="14">
        <f>+E9-E11</f>
        <v>1406</v>
      </c>
      <c r="F10" s="14">
        <f aca="true" t="shared" si="3" ref="F10:M10">+F9-F11</f>
        <v>10493</v>
      </c>
      <c r="G10" s="14">
        <f t="shared" si="3"/>
        <v>20975</v>
      </c>
      <c r="H10" s="14">
        <f t="shared" si="3"/>
        <v>24967</v>
      </c>
      <c r="I10" s="14">
        <f t="shared" si="3"/>
        <v>11333</v>
      </c>
      <c r="J10" s="14">
        <f t="shared" si="3"/>
        <v>14049</v>
      </c>
      <c r="K10" s="14">
        <f t="shared" si="3"/>
        <v>12272</v>
      </c>
      <c r="L10" s="14">
        <f t="shared" si="3"/>
        <v>8166</v>
      </c>
      <c r="M10" s="14">
        <f t="shared" si="3"/>
        <v>5302</v>
      </c>
      <c r="N10" s="12">
        <f t="shared" si="2"/>
        <v>157865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168789</v>
      </c>
      <c r="C12" s="14">
        <f>C13+C14+C15</f>
        <v>133802</v>
      </c>
      <c r="D12" s="14">
        <f>D13+D14+D15</f>
        <v>157026</v>
      </c>
      <c r="E12" s="14">
        <f>E13+E14+E15</f>
        <v>21115</v>
      </c>
      <c r="F12" s="14">
        <f aca="true" t="shared" si="4" ref="F12:M12">F13+F14+F15</f>
        <v>121124</v>
      </c>
      <c r="G12" s="14">
        <f t="shared" si="4"/>
        <v>200712</v>
      </c>
      <c r="H12" s="14">
        <f t="shared" si="4"/>
        <v>168063</v>
      </c>
      <c r="I12" s="14">
        <f t="shared" si="4"/>
        <v>161113</v>
      </c>
      <c r="J12" s="14">
        <f t="shared" si="4"/>
        <v>107130</v>
      </c>
      <c r="K12" s="14">
        <f t="shared" si="4"/>
        <v>127813</v>
      </c>
      <c r="L12" s="14">
        <f t="shared" si="4"/>
        <v>59886</v>
      </c>
      <c r="M12" s="14">
        <f t="shared" si="4"/>
        <v>37068</v>
      </c>
      <c r="N12" s="12">
        <f t="shared" si="2"/>
        <v>1463641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85827</v>
      </c>
      <c r="C13" s="14">
        <v>68906</v>
      </c>
      <c r="D13" s="14">
        <v>78833</v>
      </c>
      <c r="E13" s="14">
        <v>10646</v>
      </c>
      <c r="F13" s="14">
        <v>60230</v>
      </c>
      <c r="G13" s="14">
        <v>100649</v>
      </c>
      <c r="H13" s="14">
        <v>89325</v>
      </c>
      <c r="I13" s="14">
        <v>83815</v>
      </c>
      <c r="J13" s="14">
        <v>54430</v>
      </c>
      <c r="K13" s="14">
        <v>64590</v>
      </c>
      <c r="L13" s="14">
        <v>29468</v>
      </c>
      <c r="M13" s="14">
        <v>17899</v>
      </c>
      <c r="N13" s="12">
        <f t="shared" si="2"/>
        <v>744618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78399</v>
      </c>
      <c r="C14" s="14">
        <v>59129</v>
      </c>
      <c r="D14" s="14">
        <v>75165</v>
      </c>
      <c r="E14" s="14">
        <v>9775</v>
      </c>
      <c r="F14" s="14">
        <v>56852</v>
      </c>
      <c r="G14" s="14">
        <v>91669</v>
      </c>
      <c r="H14" s="14">
        <v>72805</v>
      </c>
      <c r="I14" s="14">
        <v>74344</v>
      </c>
      <c r="J14" s="14">
        <v>49360</v>
      </c>
      <c r="K14" s="14">
        <v>60067</v>
      </c>
      <c r="L14" s="14">
        <v>28515</v>
      </c>
      <c r="M14" s="14">
        <v>18321</v>
      </c>
      <c r="N14" s="12">
        <f t="shared" si="2"/>
        <v>674401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4563</v>
      </c>
      <c r="C15" s="14">
        <v>5767</v>
      </c>
      <c r="D15" s="14">
        <v>3028</v>
      </c>
      <c r="E15" s="14">
        <v>694</v>
      </c>
      <c r="F15" s="14">
        <v>4042</v>
      </c>
      <c r="G15" s="14">
        <v>8394</v>
      </c>
      <c r="H15" s="14">
        <v>5933</v>
      </c>
      <c r="I15" s="14">
        <v>2954</v>
      </c>
      <c r="J15" s="14">
        <v>3340</v>
      </c>
      <c r="K15" s="14">
        <v>3156</v>
      </c>
      <c r="L15" s="14">
        <v>1903</v>
      </c>
      <c r="M15" s="14">
        <v>848</v>
      </c>
      <c r="N15" s="12">
        <f t="shared" si="2"/>
        <v>44622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32108</v>
      </c>
      <c r="C16" s="14">
        <f>C17+C18+C19</f>
        <v>21262</v>
      </c>
      <c r="D16" s="14">
        <f>D17+D18+D19</f>
        <v>25261</v>
      </c>
      <c r="E16" s="14">
        <f>E17+E18+E19</f>
        <v>3212</v>
      </c>
      <c r="F16" s="14">
        <f aca="true" t="shared" si="5" ref="F16:M16">F17+F18+F19</f>
        <v>20944</v>
      </c>
      <c r="G16" s="14">
        <f t="shared" si="5"/>
        <v>33936</v>
      </c>
      <c r="H16" s="14">
        <f t="shared" si="5"/>
        <v>29174</v>
      </c>
      <c r="I16" s="14">
        <f t="shared" si="5"/>
        <v>29327</v>
      </c>
      <c r="J16" s="14">
        <f t="shared" si="5"/>
        <v>19581</v>
      </c>
      <c r="K16" s="14">
        <f t="shared" si="5"/>
        <v>28082</v>
      </c>
      <c r="L16" s="14">
        <f t="shared" si="5"/>
        <v>9890</v>
      </c>
      <c r="M16" s="14">
        <f t="shared" si="5"/>
        <v>5368</v>
      </c>
      <c r="N16" s="12">
        <f t="shared" si="2"/>
        <v>258145</v>
      </c>
    </row>
    <row r="17" spans="1:25" ht="18.75" customHeight="1">
      <c r="A17" s="15" t="s">
        <v>16</v>
      </c>
      <c r="B17" s="14">
        <v>16906</v>
      </c>
      <c r="C17" s="14">
        <v>12169</v>
      </c>
      <c r="D17" s="14">
        <v>12064</v>
      </c>
      <c r="E17" s="14">
        <v>1713</v>
      </c>
      <c r="F17" s="14">
        <v>10704</v>
      </c>
      <c r="G17" s="14">
        <v>18681</v>
      </c>
      <c r="H17" s="14">
        <v>15658</v>
      </c>
      <c r="I17" s="14">
        <v>16559</v>
      </c>
      <c r="J17" s="14">
        <v>10488</v>
      </c>
      <c r="K17" s="14">
        <v>15019</v>
      </c>
      <c r="L17" s="14">
        <v>5505</v>
      </c>
      <c r="M17" s="14">
        <v>2815</v>
      </c>
      <c r="N17" s="12">
        <f t="shared" si="2"/>
        <v>138281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14819</v>
      </c>
      <c r="C18" s="14">
        <v>8684</v>
      </c>
      <c r="D18" s="14">
        <v>13004</v>
      </c>
      <c r="E18" s="14">
        <v>1467</v>
      </c>
      <c r="F18" s="14">
        <v>9857</v>
      </c>
      <c r="G18" s="14">
        <v>14637</v>
      </c>
      <c r="H18" s="14">
        <v>13044</v>
      </c>
      <c r="I18" s="14">
        <v>12513</v>
      </c>
      <c r="J18" s="14">
        <v>8897</v>
      </c>
      <c r="K18" s="14">
        <v>12829</v>
      </c>
      <c r="L18" s="14">
        <v>4248</v>
      </c>
      <c r="M18" s="14">
        <v>2475</v>
      </c>
      <c r="N18" s="12">
        <f t="shared" si="2"/>
        <v>116474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383</v>
      </c>
      <c r="C19" s="14">
        <v>409</v>
      </c>
      <c r="D19" s="14">
        <v>193</v>
      </c>
      <c r="E19" s="14">
        <v>32</v>
      </c>
      <c r="F19" s="14">
        <v>383</v>
      </c>
      <c r="G19" s="14">
        <v>618</v>
      </c>
      <c r="H19" s="14">
        <v>472</v>
      </c>
      <c r="I19" s="14">
        <v>255</v>
      </c>
      <c r="J19" s="14">
        <v>196</v>
      </c>
      <c r="K19" s="14">
        <v>234</v>
      </c>
      <c r="L19" s="14">
        <v>137</v>
      </c>
      <c r="M19" s="14">
        <v>78</v>
      </c>
      <c r="N19" s="12">
        <f t="shared" si="2"/>
        <v>3390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122656</v>
      </c>
      <c r="C20" s="18">
        <f>C21+C22+C23</f>
        <v>77214</v>
      </c>
      <c r="D20" s="18">
        <f>D21+D22+D23</f>
        <v>73775</v>
      </c>
      <c r="E20" s="18">
        <f>E21+E22+E23</f>
        <v>11050</v>
      </c>
      <c r="F20" s="18">
        <f aca="true" t="shared" si="6" ref="F20:M20">F21+F22+F23</f>
        <v>63083</v>
      </c>
      <c r="G20" s="18">
        <f t="shared" si="6"/>
        <v>103231</v>
      </c>
      <c r="H20" s="18">
        <f t="shared" si="6"/>
        <v>106558</v>
      </c>
      <c r="I20" s="18">
        <f t="shared" si="6"/>
        <v>99014</v>
      </c>
      <c r="J20" s="18">
        <f t="shared" si="6"/>
        <v>65548</v>
      </c>
      <c r="K20" s="18">
        <f t="shared" si="6"/>
        <v>100496</v>
      </c>
      <c r="L20" s="18">
        <f t="shared" si="6"/>
        <v>39064</v>
      </c>
      <c r="M20" s="18">
        <f t="shared" si="6"/>
        <v>22170</v>
      </c>
      <c r="N20" s="12">
        <f aca="true" t="shared" si="7" ref="N20:N26">SUM(B20:M20)</f>
        <v>883859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68634</v>
      </c>
      <c r="C21" s="14">
        <v>46050</v>
      </c>
      <c r="D21" s="14">
        <v>43554</v>
      </c>
      <c r="E21" s="14">
        <v>6538</v>
      </c>
      <c r="F21" s="14">
        <v>36272</v>
      </c>
      <c r="G21" s="14">
        <v>60514</v>
      </c>
      <c r="H21" s="14">
        <v>64868</v>
      </c>
      <c r="I21" s="14">
        <v>57571</v>
      </c>
      <c r="J21" s="14">
        <v>37634</v>
      </c>
      <c r="K21" s="14">
        <v>55521</v>
      </c>
      <c r="L21" s="14">
        <v>21802</v>
      </c>
      <c r="M21" s="14">
        <v>12011</v>
      </c>
      <c r="N21" s="12">
        <f t="shared" si="7"/>
        <v>510969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51808</v>
      </c>
      <c r="C22" s="14">
        <v>29141</v>
      </c>
      <c r="D22" s="14">
        <v>29082</v>
      </c>
      <c r="E22" s="14">
        <v>4245</v>
      </c>
      <c r="F22" s="14">
        <v>25328</v>
      </c>
      <c r="G22" s="14">
        <v>39867</v>
      </c>
      <c r="H22" s="14">
        <v>39689</v>
      </c>
      <c r="I22" s="14">
        <v>39883</v>
      </c>
      <c r="J22" s="14">
        <v>26571</v>
      </c>
      <c r="K22" s="14">
        <v>43239</v>
      </c>
      <c r="L22" s="14">
        <v>16482</v>
      </c>
      <c r="M22" s="14">
        <v>9759</v>
      </c>
      <c r="N22" s="12">
        <f t="shared" si="7"/>
        <v>355094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2214</v>
      </c>
      <c r="C23" s="14">
        <v>2023</v>
      </c>
      <c r="D23" s="14">
        <v>1139</v>
      </c>
      <c r="E23" s="14">
        <v>267</v>
      </c>
      <c r="F23" s="14">
        <v>1483</v>
      </c>
      <c r="G23" s="14">
        <v>2850</v>
      </c>
      <c r="H23" s="14">
        <v>2001</v>
      </c>
      <c r="I23" s="14">
        <v>1560</v>
      </c>
      <c r="J23" s="14">
        <v>1343</v>
      </c>
      <c r="K23" s="14">
        <v>1736</v>
      </c>
      <c r="L23" s="14">
        <v>780</v>
      </c>
      <c r="M23" s="14">
        <v>400</v>
      </c>
      <c r="N23" s="12">
        <f t="shared" si="7"/>
        <v>17796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159501</v>
      </c>
      <c r="C24" s="14">
        <f>C25+C26</f>
        <v>120349</v>
      </c>
      <c r="D24" s="14">
        <f>D25+D26</f>
        <v>117144</v>
      </c>
      <c r="E24" s="14">
        <f>E25+E26</f>
        <v>19415</v>
      </c>
      <c r="F24" s="14">
        <f aca="true" t="shared" si="8" ref="F24:M24">F25+F26</f>
        <v>114804</v>
      </c>
      <c r="G24" s="14">
        <f t="shared" si="8"/>
        <v>174207</v>
      </c>
      <c r="H24" s="14">
        <f t="shared" si="8"/>
        <v>146069</v>
      </c>
      <c r="I24" s="14">
        <f t="shared" si="8"/>
        <v>122496</v>
      </c>
      <c r="J24" s="14">
        <f t="shared" si="8"/>
        <v>87265</v>
      </c>
      <c r="K24" s="14">
        <f t="shared" si="8"/>
        <v>99646</v>
      </c>
      <c r="L24" s="14">
        <f t="shared" si="8"/>
        <v>33450</v>
      </c>
      <c r="M24" s="14">
        <f t="shared" si="8"/>
        <v>18969</v>
      </c>
      <c r="N24" s="12">
        <f t="shared" si="7"/>
        <v>1213315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63293</v>
      </c>
      <c r="C25" s="14">
        <v>54213</v>
      </c>
      <c r="D25" s="14">
        <v>54294</v>
      </c>
      <c r="E25" s="14">
        <v>10022</v>
      </c>
      <c r="F25" s="14">
        <v>52385</v>
      </c>
      <c r="G25" s="14">
        <v>83517</v>
      </c>
      <c r="H25" s="14">
        <v>72580</v>
      </c>
      <c r="I25" s="14">
        <v>51079</v>
      </c>
      <c r="J25" s="14">
        <v>42322</v>
      </c>
      <c r="K25" s="14">
        <v>41511</v>
      </c>
      <c r="L25" s="14">
        <v>14240</v>
      </c>
      <c r="M25" s="14">
        <v>7241</v>
      </c>
      <c r="N25" s="12">
        <f t="shared" si="7"/>
        <v>546697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96208</v>
      </c>
      <c r="C26" s="14">
        <v>66136</v>
      </c>
      <c r="D26" s="14">
        <v>62850</v>
      </c>
      <c r="E26" s="14">
        <v>9393</v>
      </c>
      <c r="F26" s="14">
        <v>62419</v>
      </c>
      <c r="G26" s="14">
        <v>90690</v>
      </c>
      <c r="H26" s="14">
        <v>73489</v>
      </c>
      <c r="I26" s="14">
        <v>71417</v>
      </c>
      <c r="J26" s="14">
        <v>44943</v>
      </c>
      <c r="K26" s="14">
        <v>58135</v>
      </c>
      <c r="L26" s="14">
        <v>19210</v>
      </c>
      <c r="M26" s="14">
        <v>11728</v>
      </c>
      <c r="N26" s="12">
        <f t="shared" si="7"/>
        <v>666618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1015906.85409582</v>
      </c>
      <c r="C36" s="61">
        <f aca="true" t="shared" si="11" ref="C36:M36">C37+C38+C39+C40</f>
        <v>727632.789208</v>
      </c>
      <c r="D36" s="61">
        <f t="shared" si="11"/>
        <v>710961.9048083001</v>
      </c>
      <c r="E36" s="61">
        <f t="shared" si="11"/>
        <v>141917.8464432</v>
      </c>
      <c r="F36" s="61">
        <f t="shared" si="11"/>
        <v>700279.7401384001</v>
      </c>
      <c r="G36" s="61">
        <f t="shared" si="11"/>
        <v>895752.5594000001</v>
      </c>
      <c r="H36" s="61">
        <f t="shared" si="11"/>
        <v>933993.6679</v>
      </c>
      <c r="I36" s="61">
        <f t="shared" si="11"/>
        <v>812672.9284394</v>
      </c>
      <c r="J36" s="61">
        <f t="shared" si="11"/>
        <v>634925.2710539</v>
      </c>
      <c r="K36" s="61">
        <f t="shared" si="11"/>
        <v>761558.09245584</v>
      </c>
      <c r="L36" s="61">
        <f t="shared" si="11"/>
        <v>369366.49283208</v>
      </c>
      <c r="M36" s="61">
        <f t="shared" si="11"/>
        <v>213755.30347712</v>
      </c>
      <c r="N36" s="61">
        <f>N37+N38+N39+N40</f>
        <v>7918723.450252061</v>
      </c>
    </row>
    <row r="37" spans="1:14" ht="18.75" customHeight="1">
      <c r="A37" s="58" t="s">
        <v>55</v>
      </c>
      <c r="B37" s="55">
        <f aca="true" t="shared" si="12" ref="B37:M37">B29*B7</f>
        <v>1015750.5564</v>
      </c>
      <c r="C37" s="55">
        <f t="shared" si="12"/>
        <v>727418.1823999999</v>
      </c>
      <c r="D37" s="55">
        <f t="shared" si="12"/>
        <v>700814.0568</v>
      </c>
      <c r="E37" s="55">
        <f t="shared" si="12"/>
        <v>141624.57979999998</v>
      </c>
      <c r="F37" s="55">
        <f t="shared" si="12"/>
        <v>700219.312</v>
      </c>
      <c r="G37" s="55">
        <f t="shared" si="12"/>
        <v>895809.0105000001</v>
      </c>
      <c r="H37" s="55">
        <f t="shared" si="12"/>
        <v>933755.1614999999</v>
      </c>
      <c r="I37" s="55">
        <f t="shared" si="12"/>
        <v>812534.0468</v>
      </c>
      <c r="J37" s="55">
        <f t="shared" si="12"/>
        <v>634675.4687000001</v>
      </c>
      <c r="K37" s="55">
        <f t="shared" si="12"/>
        <v>761257.8721</v>
      </c>
      <c r="L37" s="55">
        <f t="shared" si="12"/>
        <v>369203.9784</v>
      </c>
      <c r="M37" s="55">
        <f t="shared" si="12"/>
        <v>213686.9711</v>
      </c>
      <c r="N37" s="57">
        <f>SUM(B37:M37)</f>
        <v>7906749.196500001</v>
      </c>
    </row>
    <row r="38" spans="1:14" ht="18.75" customHeight="1">
      <c r="A38" s="58" t="s">
        <v>56</v>
      </c>
      <c r="B38" s="55">
        <f aca="true" t="shared" si="13" ref="B38:M38">B30*B7</f>
        <v>-3100.78230418</v>
      </c>
      <c r="C38" s="55">
        <f t="shared" si="13"/>
        <v>-2177.913192</v>
      </c>
      <c r="D38" s="55">
        <f t="shared" si="13"/>
        <v>-2143.2019917</v>
      </c>
      <c r="E38" s="55">
        <f t="shared" si="13"/>
        <v>-353.0133568</v>
      </c>
      <c r="F38" s="55">
        <f t="shared" si="13"/>
        <v>-2100.9718616</v>
      </c>
      <c r="G38" s="55">
        <f t="shared" si="13"/>
        <v>-2718.6111</v>
      </c>
      <c r="H38" s="55">
        <f t="shared" si="13"/>
        <v>-2659.0536</v>
      </c>
      <c r="I38" s="55">
        <f t="shared" si="13"/>
        <v>-2407.7183606</v>
      </c>
      <c r="J38" s="55">
        <f t="shared" si="13"/>
        <v>-1868.7976461</v>
      </c>
      <c r="K38" s="55">
        <f t="shared" si="13"/>
        <v>-2302.01964416</v>
      </c>
      <c r="L38" s="55">
        <f t="shared" si="13"/>
        <v>-1108.6455679199998</v>
      </c>
      <c r="M38" s="55">
        <f t="shared" si="13"/>
        <v>-650.70762288</v>
      </c>
      <c r="N38" s="25">
        <f>SUM(B38:M38)</f>
        <v>-23591.43624794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10129.65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10129.65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-66549.4</v>
      </c>
      <c r="C42" s="25">
        <f aca="true" t="shared" si="15" ref="C42:M42">+C43+C46+C54+C55</f>
        <v>-70030.2</v>
      </c>
      <c r="D42" s="25">
        <f t="shared" si="15"/>
        <v>-50261.77</v>
      </c>
      <c r="E42" s="25">
        <f t="shared" si="15"/>
        <v>-5979.42</v>
      </c>
      <c r="F42" s="25">
        <f t="shared" si="15"/>
        <v>-39873.4</v>
      </c>
      <c r="G42" s="25">
        <f t="shared" si="15"/>
        <v>-79705</v>
      </c>
      <c r="H42" s="25">
        <f t="shared" si="15"/>
        <v>-95374.6</v>
      </c>
      <c r="I42" s="25">
        <f t="shared" si="15"/>
        <v>-43065.4</v>
      </c>
      <c r="J42" s="25">
        <f t="shared" si="15"/>
        <v>-53386.2</v>
      </c>
      <c r="K42" s="25">
        <f t="shared" si="15"/>
        <v>-46633.6</v>
      </c>
      <c r="L42" s="25">
        <f t="shared" si="15"/>
        <v>-31030.8</v>
      </c>
      <c r="M42" s="25">
        <f t="shared" si="15"/>
        <v>-20147.6</v>
      </c>
      <c r="N42" s="25">
        <f>+N43+N46+N54+N55</f>
        <v>-602037.39</v>
      </c>
    </row>
    <row r="43" spans="1:14" ht="18.75" customHeight="1">
      <c r="A43" s="17" t="s">
        <v>60</v>
      </c>
      <c r="B43" s="26">
        <f>B44+B45</f>
        <v>-66549.4</v>
      </c>
      <c r="C43" s="26">
        <f>C44+C45</f>
        <v>-70030.2</v>
      </c>
      <c r="D43" s="26">
        <f>D44+D45</f>
        <v>-49248</v>
      </c>
      <c r="E43" s="26">
        <f>E44+E45</f>
        <v>-5342.8</v>
      </c>
      <c r="F43" s="26">
        <f aca="true" t="shared" si="16" ref="F43:M43">F44+F45</f>
        <v>-39873.4</v>
      </c>
      <c r="G43" s="26">
        <f t="shared" si="16"/>
        <v>-79705</v>
      </c>
      <c r="H43" s="26">
        <f t="shared" si="16"/>
        <v>-94874.6</v>
      </c>
      <c r="I43" s="26">
        <f t="shared" si="16"/>
        <v>-43065.4</v>
      </c>
      <c r="J43" s="26">
        <f t="shared" si="16"/>
        <v>-53386.2</v>
      </c>
      <c r="K43" s="26">
        <f t="shared" si="16"/>
        <v>-46633.6</v>
      </c>
      <c r="L43" s="26">
        <f t="shared" si="16"/>
        <v>-31030.8</v>
      </c>
      <c r="M43" s="26">
        <f t="shared" si="16"/>
        <v>-20147.6</v>
      </c>
      <c r="N43" s="25">
        <f aca="true" t="shared" si="17" ref="N43:N55">SUM(B43:M43)</f>
        <v>-599887</v>
      </c>
    </row>
    <row r="44" spans="1:25" ht="18.75" customHeight="1">
      <c r="A44" s="13" t="s">
        <v>61</v>
      </c>
      <c r="B44" s="20">
        <f>ROUND(-B9*$D$3,2)</f>
        <v>-66549.4</v>
      </c>
      <c r="C44" s="20">
        <f>ROUND(-C9*$D$3,2)</f>
        <v>-70030.2</v>
      </c>
      <c r="D44" s="20">
        <f>ROUND(-D9*$D$3,2)</f>
        <v>-49248</v>
      </c>
      <c r="E44" s="20">
        <f>ROUND(-E9*$D$3,2)</f>
        <v>-5342.8</v>
      </c>
      <c r="F44" s="20">
        <f aca="true" t="shared" si="18" ref="F44:M44">ROUND(-F9*$D$3,2)</f>
        <v>-39873.4</v>
      </c>
      <c r="G44" s="20">
        <f t="shared" si="18"/>
        <v>-79705</v>
      </c>
      <c r="H44" s="20">
        <f t="shared" si="18"/>
        <v>-94874.6</v>
      </c>
      <c r="I44" s="20">
        <f t="shared" si="18"/>
        <v>-43065.4</v>
      </c>
      <c r="J44" s="20">
        <f t="shared" si="18"/>
        <v>-53386.2</v>
      </c>
      <c r="K44" s="20">
        <f t="shared" si="18"/>
        <v>-46633.6</v>
      </c>
      <c r="L44" s="20">
        <f t="shared" si="18"/>
        <v>-31030.8</v>
      </c>
      <c r="M44" s="20">
        <f t="shared" si="18"/>
        <v>-20147.6</v>
      </c>
      <c r="N44" s="47">
        <f t="shared" si="17"/>
        <v>-599887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-1013.77</v>
      </c>
      <c r="E46" s="26">
        <f t="shared" si="20"/>
        <v>-636.62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-2150.39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-1000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-2000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-13.77</v>
      </c>
      <c r="E50" s="24">
        <v>-136.62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-150.39000000000001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949357.45409582</v>
      </c>
      <c r="C57" s="29">
        <f t="shared" si="21"/>
        <v>657602.589208</v>
      </c>
      <c r="D57" s="29">
        <f t="shared" si="21"/>
        <v>660700.1348083001</v>
      </c>
      <c r="E57" s="29">
        <f t="shared" si="21"/>
        <v>135938.42644319998</v>
      </c>
      <c r="F57" s="29">
        <f t="shared" si="21"/>
        <v>660406.3401384001</v>
      </c>
      <c r="G57" s="29">
        <f t="shared" si="21"/>
        <v>816047.5594000001</v>
      </c>
      <c r="H57" s="29">
        <f t="shared" si="21"/>
        <v>838619.0679</v>
      </c>
      <c r="I57" s="29">
        <f t="shared" si="21"/>
        <v>769607.5284394</v>
      </c>
      <c r="J57" s="29">
        <f t="shared" si="21"/>
        <v>581539.0710539</v>
      </c>
      <c r="K57" s="29">
        <f t="shared" si="21"/>
        <v>714924.49245584</v>
      </c>
      <c r="L57" s="29">
        <f t="shared" si="21"/>
        <v>338335.69283208</v>
      </c>
      <c r="M57" s="29">
        <f t="shared" si="21"/>
        <v>193607.70347712</v>
      </c>
      <c r="N57" s="29">
        <f>SUM(B57:M57)</f>
        <v>7316686.060252059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949357.46</v>
      </c>
      <c r="C60" s="36">
        <f aca="true" t="shared" si="22" ref="C60:M60">SUM(C61:C74)</f>
        <v>657602.59</v>
      </c>
      <c r="D60" s="36">
        <f t="shared" si="22"/>
        <v>660700.14</v>
      </c>
      <c r="E60" s="36">
        <f t="shared" si="22"/>
        <v>135938.43</v>
      </c>
      <c r="F60" s="36">
        <f t="shared" si="22"/>
        <v>660406.34</v>
      </c>
      <c r="G60" s="36">
        <f t="shared" si="22"/>
        <v>816047.56</v>
      </c>
      <c r="H60" s="36">
        <f t="shared" si="22"/>
        <v>838619.0700000001</v>
      </c>
      <c r="I60" s="36">
        <f t="shared" si="22"/>
        <v>769607.52</v>
      </c>
      <c r="J60" s="36">
        <f t="shared" si="22"/>
        <v>581539.07</v>
      </c>
      <c r="K60" s="36">
        <f t="shared" si="22"/>
        <v>714924.49</v>
      </c>
      <c r="L60" s="36">
        <f t="shared" si="22"/>
        <v>338335.69</v>
      </c>
      <c r="M60" s="36">
        <f t="shared" si="22"/>
        <v>193607.7</v>
      </c>
      <c r="N60" s="29">
        <f>SUM(N61:N74)</f>
        <v>7316686.060000002</v>
      </c>
    </row>
    <row r="61" spans="1:15" ht="18.75" customHeight="1">
      <c r="A61" s="17" t="s">
        <v>75</v>
      </c>
      <c r="B61" s="36">
        <v>184326.31</v>
      </c>
      <c r="C61" s="36">
        <v>190560.85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374887.16000000003</v>
      </c>
      <c r="O61"/>
    </row>
    <row r="62" spans="1:15" ht="18.75" customHeight="1">
      <c r="A62" s="17" t="s">
        <v>76</v>
      </c>
      <c r="B62" s="36">
        <v>765031.15</v>
      </c>
      <c r="C62" s="36">
        <v>467041.74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1232072.8900000001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660700.14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660700.14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135938.43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135938.43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660406.34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660406.34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816047.56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816047.56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654297.65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654297.65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184321.42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184321.42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769607.52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769607.52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581539.07</v>
      </c>
      <c r="K70" s="35">
        <v>0</v>
      </c>
      <c r="L70" s="35">
        <v>0</v>
      </c>
      <c r="M70" s="35">
        <v>0</v>
      </c>
      <c r="N70" s="29">
        <f t="shared" si="23"/>
        <v>581539.07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714924.49</v>
      </c>
      <c r="L71" s="35">
        <v>0</v>
      </c>
      <c r="M71" s="62"/>
      <c r="N71" s="26">
        <f t="shared" si="23"/>
        <v>714924.49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338335.69</v>
      </c>
      <c r="M72" s="35">
        <v>0</v>
      </c>
      <c r="N72" s="29">
        <f t="shared" si="23"/>
        <v>338335.69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193607.7</v>
      </c>
      <c r="N73" s="26">
        <f t="shared" si="23"/>
        <v>193607.7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2.2729276886408556</v>
      </c>
      <c r="C78" s="45">
        <v>2.2398144725778817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1.9790097523380379</v>
      </c>
      <c r="C79" s="45">
        <v>1.8664323725455525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1.814847124833103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2.5253184533826825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2.119182867314676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1.6803941001123701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1.9768756459091736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1.9332882946875174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1.919928105875738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2.162750903706744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2.0677151317394906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2.4549801459036527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2.4050688420752278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2017-05-05T19:08:47Z</dcterms:modified>
  <cp:category/>
  <cp:version/>
  <cp:contentType/>
  <cp:contentStatus/>
</cp:coreProperties>
</file>