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<sst xmlns="http://schemas.openxmlformats.org/spreadsheetml/2006/main" count="105" uniqueCount="103">
  <si>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</si>
  <si>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</si>
  <si>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</si>
  <si>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</si>
  <si>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</si>
  <si>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</si>
  <si>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</si>
  <si>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</si>
  <si>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</si>
  <si>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</si>
  <si>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</si>
  <si>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</si>
  <si>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</si>
  <si>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</si>
  <si>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</si>
  <si>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</si>
  <si>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</si>
  <si>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</si>
  <si>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</si>
  <si>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</si>
  <si>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</si>
  <si>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</si>
  <si>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</si>
  <si>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</si>
  <si>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</si>
  <si>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</si>
  <si>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</si>
  <si>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</si>
  <si>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</si>
  <si>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</si>
  <si>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</si>
  <si>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</si>
  <si>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</si>
  <si>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</si>
  <si>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</si>
  <si>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</si>
  <si>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</si>
  <si>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</si>
  <si>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</si>
  <si>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</si>
  <si>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</si>
  <si>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</si>
  <si>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</si>
  <si>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</si>
  <si>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</si>
  <si>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</si>
  <si>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</si>
  <si>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</si>
  <si>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</si>
  <si>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</si>
  <si>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</si>
  <si>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</si>
  <si>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</si>
  <si>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</si>
  <si>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</si>
  <si>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</si>
  <si>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</si>
  <si>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</si>
  <si>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</si>
  <si>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</si>
  <si>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</si>
  <si>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</si>
  <si>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</si>
  <si>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</si>
  <si>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</si>
  <si>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</si>
  <si>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</si>
  <si>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</si>
  <si>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</si>
  <si>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</si>
  <si>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</si>
  <si>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</si>
  <si>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</si>
  <si>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</si>
  <si>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</si>
  <si>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</si>
  <si>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</si>
  <si>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</si>
  <si>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</si>
  <si>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</si>
  <si>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</si>
  <si>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</si>
  <si>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</si>
  <si>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</si>
  <si>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</si>
  <si>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</si>
  <si>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</si>
  <si>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</si>
  <si>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</si>
  <si>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</si>
  <si>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</si>
  <si>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</si>
  <si>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</si>
  <si>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</si>
  <si>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</si>
  <si>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</si>
  <si>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</si>
  <si>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</si>
  <si>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</si>
  <si>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</si>
  <si>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</si>
  <si>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</si>
  <si>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22/04/17 - VENCIMENTO 03/05/17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</si>
</sst>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323699</v>
      </c>
      <c r="C7" s="10">
        <f>C8+C20+C24</f>
        <v>217784</v>
      </c>
      <c r="D7" s="10">
        <f>D8+D20+D24</f>
        <v>264559</v>
      </c>
      <c r="E7" s="10">
        <f>E8+E20+E24</f>
        <v>35956</v>
      </c>
      <c r="F7" s="10">
        <f aca="true" t="shared" si="0" ref="F7:M7">F8+F20+F24</f>
        <v>208204</v>
      </c>
      <c r="G7" s="10">
        <f t="shared" si="0"/>
        <v>323881</v>
      </c>
      <c r="H7" s="10">
        <f t="shared" si="0"/>
        <v>294334</v>
      </c>
      <c r="I7" s="10">
        <f t="shared" si="0"/>
        <v>283582</v>
      </c>
      <c r="J7" s="10">
        <f t="shared" si="0"/>
        <v>200416</v>
      </c>
      <c r="K7" s="10">
        <f t="shared" si="0"/>
        <v>272123</v>
      </c>
      <c r="L7" s="10">
        <f t="shared" si="0"/>
        <v>87244</v>
      </c>
      <c r="M7" s="10">
        <f t="shared" si="0"/>
        <v>49892</v>
      </c>
      <c r="N7" s="10">
        <f>+N8+N20+N24</f>
        <v>2561674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148047</v>
      </c>
      <c r="C8" s="12">
        <f>+C9+C12+C16</f>
        <v>105774</v>
      </c>
      <c r="D8" s="12">
        <f>+D9+D12+D16</f>
        <v>136415</v>
      </c>
      <c r="E8" s="12">
        <f>+E9+E12+E16</f>
        <v>17202</v>
      </c>
      <c r="F8" s="12">
        <f aca="true" t="shared" si="1" ref="F8:M8">+F9+F12+F16</f>
        <v>99212</v>
      </c>
      <c r="G8" s="12">
        <f t="shared" si="1"/>
        <v>158300</v>
      </c>
      <c r="H8" s="12">
        <f t="shared" si="1"/>
        <v>142938</v>
      </c>
      <c r="I8" s="12">
        <f t="shared" si="1"/>
        <v>138643</v>
      </c>
      <c r="J8" s="12">
        <f t="shared" si="1"/>
        <v>100695</v>
      </c>
      <c r="K8" s="12">
        <f t="shared" si="1"/>
        <v>133881</v>
      </c>
      <c r="L8" s="12">
        <f t="shared" si="1"/>
        <v>46788</v>
      </c>
      <c r="M8" s="12">
        <f t="shared" si="1"/>
        <v>28375</v>
      </c>
      <c r="N8" s="12">
        <f>SUM(B8:M8)</f>
        <v>1256270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17450</v>
      </c>
      <c r="C9" s="14">
        <v>16528</v>
      </c>
      <c r="D9" s="14">
        <v>14878</v>
      </c>
      <c r="E9" s="14">
        <v>1385</v>
      </c>
      <c r="F9" s="14">
        <v>10805</v>
      </c>
      <c r="G9" s="14">
        <v>20030</v>
      </c>
      <c r="H9" s="14">
        <v>22781</v>
      </c>
      <c r="I9" s="14">
        <v>11839</v>
      </c>
      <c r="J9" s="14">
        <v>14746</v>
      </c>
      <c r="K9" s="14">
        <v>13685</v>
      </c>
      <c r="L9" s="14">
        <v>6156</v>
      </c>
      <c r="M9" s="14">
        <v>3987</v>
      </c>
      <c r="N9" s="12">
        <f aca="true" t="shared" si="2" ref="N9:N19">SUM(B9:M9)</f>
        <v>154270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17450</v>
      </c>
      <c r="C10" s="14">
        <f>+C9-C11</f>
        <v>16528</v>
      </c>
      <c r="D10" s="14">
        <f>+D9-D11</f>
        <v>14878</v>
      </c>
      <c r="E10" s="14">
        <f>+E9-E11</f>
        <v>1385</v>
      </c>
      <c r="F10" s="14">
        <f aca="true" t="shared" si="3" ref="F10:M10">+F9-F11</f>
        <v>10805</v>
      </c>
      <c r="G10" s="14">
        <f t="shared" si="3"/>
        <v>20030</v>
      </c>
      <c r="H10" s="14">
        <f t="shared" si="3"/>
        <v>22781</v>
      </c>
      <c r="I10" s="14">
        <f t="shared" si="3"/>
        <v>11839</v>
      </c>
      <c r="J10" s="14">
        <f t="shared" si="3"/>
        <v>14746</v>
      </c>
      <c r="K10" s="14">
        <f t="shared" si="3"/>
        <v>13685</v>
      </c>
      <c r="L10" s="14">
        <f t="shared" si="3"/>
        <v>6156</v>
      </c>
      <c r="M10" s="14">
        <f t="shared" si="3"/>
        <v>3987</v>
      </c>
      <c r="N10" s="12">
        <f t="shared" si="2"/>
        <v>154270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106949</v>
      </c>
      <c r="C12" s="14">
        <f>C13+C14+C15</f>
        <v>74759</v>
      </c>
      <c r="D12" s="14">
        <f>D13+D14+D15</f>
        <v>102250</v>
      </c>
      <c r="E12" s="14">
        <f>E13+E14+E15</f>
        <v>13422</v>
      </c>
      <c r="F12" s="14">
        <f aca="true" t="shared" si="4" ref="F12:M12">F13+F14+F15</f>
        <v>73453</v>
      </c>
      <c r="G12" s="14">
        <f t="shared" si="4"/>
        <v>114961</v>
      </c>
      <c r="H12" s="14">
        <f t="shared" si="4"/>
        <v>99662</v>
      </c>
      <c r="I12" s="14">
        <f t="shared" si="4"/>
        <v>104456</v>
      </c>
      <c r="J12" s="14">
        <f t="shared" si="4"/>
        <v>70285</v>
      </c>
      <c r="K12" s="14">
        <f t="shared" si="4"/>
        <v>95960</v>
      </c>
      <c r="L12" s="14">
        <f t="shared" si="4"/>
        <v>34053</v>
      </c>
      <c r="M12" s="14">
        <f t="shared" si="4"/>
        <v>20777</v>
      </c>
      <c r="N12" s="12">
        <f t="shared" si="2"/>
        <v>910987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54981</v>
      </c>
      <c r="C13" s="14">
        <v>40330</v>
      </c>
      <c r="D13" s="14">
        <v>52453</v>
      </c>
      <c r="E13" s="14">
        <v>6948</v>
      </c>
      <c r="F13" s="14">
        <v>37641</v>
      </c>
      <c r="G13" s="14">
        <v>59453</v>
      </c>
      <c r="H13" s="14">
        <v>53979</v>
      </c>
      <c r="I13" s="14">
        <v>54944</v>
      </c>
      <c r="J13" s="14">
        <v>35667</v>
      </c>
      <c r="K13" s="14">
        <v>47395</v>
      </c>
      <c r="L13" s="14">
        <v>16370</v>
      </c>
      <c r="M13" s="14">
        <v>9829</v>
      </c>
      <c r="N13" s="12">
        <f t="shared" si="2"/>
        <v>469990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50139</v>
      </c>
      <c r="C14" s="14">
        <v>32596</v>
      </c>
      <c r="D14" s="14">
        <v>48509</v>
      </c>
      <c r="E14" s="14">
        <v>6191</v>
      </c>
      <c r="F14" s="14">
        <v>34439</v>
      </c>
      <c r="G14" s="14">
        <v>52411</v>
      </c>
      <c r="H14" s="14">
        <v>43750</v>
      </c>
      <c r="I14" s="14">
        <v>48112</v>
      </c>
      <c r="J14" s="14">
        <v>33236</v>
      </c>
      <c r="K14" s="14">
        <v>47132</v>
      </c>
      <c r="L14" s="14">
        <v>17129</v>
      </c>
      <c r="M14" s="14">
        <v>10647</v>
      </c>
      <c r="N14" s="12">
        <f t="shared" si="2"/>
        <v>424291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1829</v>
      </c>
      <c r="C15" s="14">
        <v>1833</v>
      </c>
      <c r="D15" s="14">
        <v>1288</v>
      </c>
      <c r="E15" s="14">
        <v>283</v>
      </c>
      <c r="F15" s="14">
        <v>1373</v>
      </c>
      <c r="G15" s="14">
        <v>3097</v>
      </c>
      <c r="H15" s="14">
        <v>1933</v>
      </c>
      <c r="I15" s="14">
        <v>1400</v>
      </c>
      <c r="J15" s="14">
        <v>1382</v>
      </c>
      <c r="K15" s="14">
        <v>1433</v>
      </c>
      <c r="L15" s="14">
        <v>554</v>
      </c>
      <c r="M15" s="14">
        <v>301</v>
      </c>
      <c r="N15" s="12">
        <f t="shared" si="2"/>
        <v>16706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23648</v>
      </c>
      <c r="C16" s="14">
        <f>C17+C18+C19</f>
        <v>14487</v>
      </c>
      <c r="D16" s="14">
        <f>D17+D18+D19</f>
        <v>19287</v>
      </c>
      <c r="E16" s="14">
        <f>E17+E18+E19</f>
        <v>2395</v>
      </c>
      <c r="F16" s="14">
        <f aca="true" t="shared" si="5" ref="F16:M16">F17+F18+F19</f>
        <v>14954</v>
      </c>
      <c r="G16" s="14">
        <f t="shared" si="5"/>
        <v>23309</v>
      </c>
      <c r="H16" s="14">
        <f t="shared" si="5"/>
        <v>20495</v>
      </c>
      <c r="I16" s="14">
        <f t="shared" si="5"/>
        <v>22348</v>
      </c>
      <c r="J16" s="14">
        <f t="shared" si="5"/>
        <v>15664</v>
      </c>
      <c r="K16" s="14">
        <f t="shared" si="5"/>
        <v>24236</v>
      </c>
      <c r="L16" s="14">
        <f t="shared" si="5"/>
        <v>6579</v>
      </c>
      <c r="M16" s="14">
        <f t="shared" si="5"/>
        <v>3611</v>
      </c>
      <c r="N16" s="12">
        <f t="shared" si="2"/>
        <v>191013</v>
      </c>
    </row>
    <row r="17" spans="1:25" ht="18.75" customHeight="1">
      <c r="A17" s="15" t="s">
        <v>16</v>
      </c>
      <c r="B17" s="14">
        <v>12107</v>
      </c>
      <c r="C17" s="14">
        <v>7905</v>
      </c>
      <c r="D17" s="14">
        <v>8875</v>
      </c>
      <c r="E17" s="14">
        <v>1170</v>
      </c>
      <c r="F17" s="14">
        <v>7521</v>
      </c>
      <c r="G17" s="14">
        <v>12225</v>
      </c>
      <c r="H17" s="14">
        <v>10613</v>
      </c>
      <c r="I17" s="14">
        <v>12232</v>
      </c>
      <c r="J17" s="14">
        <v>8047</v>
      </c>
      <c r="K17" s="14">
        <v>12462</v>
      </c>
      <c r="L17" s="14">
        <v>3249</v>
      </c>
      <c r="M17" s="14">
        <v>1695</v>
      </c>
      <c r="N17" s="12">
        <f t="shared" si="2"/>
        <v>98101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11347</v>
      </c>
      <c r="C18" s="14">
        <v>6407</v>
      </c>
      <c r="D18" s="14">
        <v>10297</v>
      </c>
      <c r="E18" s="14">
        <v>1206</v>
      </c>
      <c r="F18" s="14">
        <v>7295</v>
      </c>
      <c r="G18" s="14">
        <v>10807</v>
      </c>
      <c r="H18" s="14">
        <v>9693</v>
      </c>
      <c r="I18" s="14">
        <v>9968</v>
      </c>
      <c r="J18" s="14">
        <v>7497</v>
      </c>
      <c r="K18" s="14">
        <v>11638</v>
      </c>
      <c r="L18" s="14">
        <v>3279</v>
      </c>
      <c r="M18" s="14">
        <v>1884</v>
      </c>
      <c r="N18" s="12">
        <f t="shared" si="2"/>
        <v>91318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194</v>
      </c>
      <c r="C19" s="14">
        <v>175</v>
      </c>
      <c r="D19" s="14">
        <v>115</v>
      </c>
      <c r="E19" s="14">
        <v>19</v>
      </c>
      <c r="F19" s="14">
        <v>138</v>
      </c>
      <c r="G19" s="14">
        <v>277</v>
      </c>
      <c r="H19" s="14">
        <v>189</v>
      </c>
      <c r="I19" s="14">
        <v>148</v>
      </c>
      <c r="J19" s="14">
        <v>120</v>
      </c>
      <c r="K19" s="14">
        <v>136</v>
      </c>
      <c r="L19" s="14">
        <v>51</v>
      </c>
      <c r="M19" s="14">
        <v>32</v>
      </c>
      <c r="N19" s="12">
        <f t="shared" si="2"/>
        <v>1594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75341</v>
      </c>
      <c r="C20" s="18">
        <f>C21+C22+C23</f>
        <v>43911</v>
      </c>
      <c r="D20" s="18">
        <f>D21+D22+D23</f>
        <v>51008</v>
      </c>
      <c r="E20" s="18">
        <f>E21+E22+E23</f>
        <v>6873</v>
      </c>
      <c r="F20" s="18">
        <f aca="true" t="shared" si="6" ref="F20:M20">F21+F22+F23</f>
        <v>40775</v>
      </c>
      <c r="G20" s="18">
        <f t="shared" si="6"/>
        <v>62444</v>
      </c>
      <c r="H20" s="18">
        <f t="shared" si="6"/>
        <v>63410</v>
      </c>
      <c r="I20" s="18">
        <f t="shared" si="6"/>
        <v>65676</v>
      </c>
      <c r="J20" s="18">
        <f t="shared" si="6"/>
        <v>41311</v>
      </c>
      <c r="K20" s="18">
        <f t="shared" si="6"/>
        <v>69855</v>
      </c>
      <c r="L20" s="18">
        <f t="shared" si="6"/>
        <v>21251</v>
      </c>
      <c r="M20" s="18">
        <f t="shared" si="6"/>
        <v>11878</v>
      </c>
      <c r="N20" s="12">
        <f aca="true" t="shared" si="7" ref="N20:N26">SUM(B20:M20)</f>
        <v>553733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42011</v>
      </c>
      <c r="C21" s="14">
        <v>26813</v>
      </c>
      <c r="D21" s="14">
        <v>28957</v>
      </c>
      <c r="E21" s="14">
        <v>4058</v>
      </c>
      <c r="F21" s="14">
        <v>22968</v>
      </c>
      <c r="G21" s="14">
        <v>35754</v>
      </c>
      <c r="H21" s="14">
        <v>37892</v>
      </c>
      <c r="I21" s="14">
        <v>37328</v>
      </c>
      <c r="J21" s="14">
        <v>23158</v>
      </c>
      <c r="K21" s="14">
        <v>36720</v>
      </c>
      <c r="L21" s="14">
        <v>11293</v>
      </c>
      <c r="M21" s="14">
        <v>6351</v>
      </c>
      <c r="N21" s="12">
        <f t="shared" si="7"/>
        <v>313303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32335</v>
      </c>
      <c r="C22" s="14">
        <v>16401</v>
      </c>
      <c r="D22" s="14">
        <v>21534</v>
      </c>
      <c r="E22" s="14">
        <v>2731</v>
      </c>
      <c r="F22" s="14">
        <v>17288</v>
      </c>
      <c r="G22" s="14">
        <v>25598</v>
      </c>
      <c r="H22" s="14">
        <v>24722</v>
      </c>
      <c r="I22" s="14">
        <v>27694</v>
      </c>
      <c r="J22" s="14">
        <v>17597</v>
      </c>
      <c r="K22" s="14">
        <v>32312</v>
      </c>
      <c r="L22" s="14">
        <v>9658</v>
      </c>
      <c r="M22" s="14">
        <v>5390</v>
      </c>
      <c r="N22" s="12">
        <f t="shared" si="7"/>
        <v>233260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995</v>
      </c>
      <c r="C23" s="14">
        <v>697</v>
      </c>
      <c r="D23" s="14">
        <v>517</v>
      </c>
      <c r="E23" s="14">
        <v>84</v>
      </c>
      <c r="F23" s="14">
        <v>519</v>
      </c>
      <c r="G23" s="14">
        <v>1092</v>
      </c>
      <c r="H23" s="14">
        <v>796</v>
      </c>
      <c r="I23" s="14">
        <v>654</v>
      </c>
      <c r="J23" s="14">
        <v>556</v>
      </c>
      <c r="K23" s="14">
        <v>823</v>
      </c>
      <c r="L23" s="14">
        <v>300</v>
      </c>
      <c r="M23" s="14">
        <v>137</v>
      </c>
      <c r="N23" s="12">
        <f t="shared" si="7"/>
        <v>7170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100311</v>
      </c>
      <c r="C24" s="14">
        <f>C25+C26</f>
        <v>68099</v>
      </c>
      <c r="D24" s="14">
        <f>D25+D26</f>
        <v>77136</v>
      </c>
      <c r="E24" s="14">
        <f>E25+E26</f>
        <v>11881</v>
      </c>
      <c r="F24" s="14">
        <f aca="true" t="shared" si="8" ref="F24:M24">F25+F26</f>
        <v>68217</v>
      </c>
      <c r="G24" s="14">
        <f t="shared" si="8"/>
        <v>103137</v>
      </c>
      <c r="H24" s="14">
        <f t="shared" si="8"/>
        <v>87986</v>
      </c>
      <c r="I24" s="14">
        <f t="shared" si="8"/>
        <v>79263</v>
      </c>
      <c r="J24" s="14">
        <f t="shared" si="8"/>
        <v>58410</v>
      </c>
      <c r="K24" s="14">
        <f t="shared" si="8"/>
        <v>68387</v>
      </c>
      <c r="L24" s="14">
        <f t="shared" si="8"/>
        <v>19205</v>
      </c>
      <c r="M24" s="14">
        <f t="shared" si="8"/>
        <v>9639</v>
      </c>
      <c r="N24" s="12">
        <f t="shared" si="7"/>
        <v>751671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46617</v>
      </c>
      <c r="C25" s="14">
        <v>36283</v>
      </c>
      <c r="D25" s="14">
        <v>40838</v>
      </c>
      <c r="E25" s="14">
        <v>6823</v>
      </c>
      <c r="F25" s="14">
        <v>36784</v>
      </c>
      <c r="G25" s="14">
        <v>58183</v>
      </c>
      <c r="H25" s="14">
        <v>50433</v>
      </c>
      <c r="I25" s="14">
        <v>38284</v>
      </c>
      <c r="J25" s="14">
        <v>31913</v>
      </c>
      <c r="K25" s="14">
        <v>32780</v>
      </c>
      <c r="L25" s="14">
        <v>9882</v>
      </c>
      <c r="M25" s="14">
        <v>4483</v>
      </c>
      <c r="N25" s="12">
        <f t="shared" si="7"/>
        <v>393303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53694</v>
      </c>
      <c r="C26" s="14">
        <v>31816</v>
      </c>
      <c r="D26" s="14">
        <v>36298</v>
      </c>
      <c r="E26" s="14">
        <v>5058</v>
      </c>
      <c r="F26" s="14">
        <v>31433</v>
      </c>
      <c r="G26" s="14">
        <v>44954</v>
      </c>
      <c r="H26" s="14">
        <v>37553</v>
      </c>
      <c r="I26" s="14">
        <v>40979</v>
      </c>
      <c r="J26" s="14">
        <v>26497</v>
      </c>
      <c r="K26" s="14">
        <v>35607</v>
      </c>
      <c r="L26" s="14">
        <v>9323</v>
      </c>
      <c r="M26" s="14">
        <v>5156</v>
      </c>
      <c r="N26" s="12">
        <f t="shared" si="7"/>
        <v>358368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658101.9243965399</v>
      </c>
      <c r="C36" s="61">
        <f aca="true" t="shared" si="11" ref="C36:M36">C37+C38+C39+C40</f>
        <v>428057.99041200004</v>
      </c>
      <c r="D36" s="61">
        <f t="shared" si="11"/>
        <v>490944.4339779501</v>
      </c>
      <c r="E36" s="61">
        <f t="shared" si="11"/>
        <v>91033.1343904</v>
      </c>
      <c r="F36" s="61">
        <f t="shared" si="11"/>
        <v>442021.9253782001</v>
      </c>
      <c r="G36" s="61">
        <f t="shared" si="11"/>
        <v>545292.3874</v>
      </c>
      <c r="H36" s="61">
        <f t="shared" si="11"/>
        <v>580057.1006</v>
      </c>
      <c r="I36" s="61">
        <f t="shared" si="11"/>
        <v>545297.5360676</v>
      </c>
      <c r="J36" s="61">
        <f t="shared" si="11"/>
        <v>434122.1622688</v>
      </c>
      <c r="K36" s="61">
        <f t="shared" si="11"/>
        <v>563352.43464048</v>
      </c>
      <c r="L36" s="61">
        <f t="shared" si="11"/>
        <v>214716.34807892</v>
      </c>
      <c r="M36" s="61">
        <f t="shared" si="11"/>
        <v>120309.09431552</v>
      </c>
      <c r="N36" s="61">
        <f>N37+N38+N39+N40</f>
        <v>5113306.47192641</v>
      </c>
    </row>
    <row r="37" spans="1:14" ht="18.75" customHeight="1">
      <c r="A37" s="58" t="s">
        <v>55</v>
      </c>
      <c r="B37" s="55">
        <f aca="true" t="shared" si="12" ref="B37:M37">B29*B7</f>
        <v>656850.0107999999</v>
      </c>
      <c r="C37" s="55">
        <f t="shared" si="12"/>
        <v>426943.7536</v>
      </c>
      <c r="D37" s="55">
        <f t="shared" si="12"/>
        <v>480121.6732</v>
      </c>
      <c r="E37" s="55">
        <f t="shared" si="12"/>
        <v>90612.7156</v>
      </c>
      <c r="F37" s="55">
        <f t="shared" si="12"/>
        <v>441184.27600000007</v>
      </c>
      <c r="G37" s="55">
        <f t="shared" si="12"/>
        <v>544282.0205</v>
      </c>
      <c r="H37" s="55">
        <f t="shared" si="12"/>
        <v>578807.811</v>
      </c>
      <c r="I37" s="55">
        <f t="shared" si="12"/>
        <v>544364.0072</v>
      </c>
      <c r="J37" s="55">
        <f t="shared" si="12"/>
        <v>433279.35040000005</v>
      </c>
      <c r="K37" s="55">
        <f t="shared" si="12"/>
        <v>562451.0287</v>
      </c>
      <c r="L37" s="55">
        <f t="shared" si="12"/>
        <v>214088.0516</v>
      </c>
      <c r="M37" s="55">
        <f t="shared" si="12"/>
        <v>119955.3356</v>
      </c>
      <c r="N37" s="57">
        <f>SUM(B37:M37)</f>
        <v>5092940.0342</v>
      </c>
    </row>
    <row r="38" spans="1:14" ht="18.75" customHeight="1">
      <c r="A38" s="58" t="s">
        <v>56</v>
      </c>
      <c r="B38" s="55">
        <f aca="true" t="shared" si="13" ref="B38:M38">B30*B7</f>
        <v>-2005.16640346</v>
      </c>
      <c r="C38" s="55">
        <f t="shared" si="13"/>
        <v>-1278.2831879999999</v>
      </c>
      <c r="D38" s="55">
        <f t="shared" si="13"/>
        <v>-1468.2892220499998</v>
      </c>
      <c r="E38" s="55">
        <f t="shared" si="13"/>
        <v>-225.8612096</v>
      </c>
      <c r="F38" s="55">
        <f t="shared" si="13"/>
        <v>-1323.7506218</v>
      </c>
      <c r="G38" s="55">
        <f t="shared" si="13"/>
        <v>-1651.7931</v>
      </c>
      <c r="H38" s="55">
        <f t="shared" si="13"/>
        <v>-1648.2703999999999</v>
      </c>
      <c r="I38" s="55">
        <f t="shared" si="13"/>
        <v>-1613.0711324</v>
      </c>
      <c r="J38" s="55">
        <f t="shared" si="13"/>
        <v>-1275.7881312</v>
      </c>
      <c r="K38" s="55">
        <f t="shared" si="13"/>
        <v>-1700.83405952</v>
      </c>
      <c r="L38" s="55">
        <f t="shared" si="13"/>
        <v>-642.8635210799999</v>
      </c>
      <c r="M38" s="55">
        <f t="shared" si="13"/>
        <v>-365.28128448</v>
      </c>
      <c r="N38" s="25">
        <f>SUM(B38:M38)</f>
        <v>-15199.252273589998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-66310</v>
      </c>
      <c r="C42" s="25">
        <f aca="true" t="shared" si="15" ref="C42:M42">+C43+C46+C54+C55</f>
        <v>-62806.4</v>
      </c>
      <c r="D42" s="25">
        <f t="shared" si="15"/>
        <v>-56536.4</v>
      </c>
      <c r="E42" s="25">
        <f t="shared" si="15"/>
        <v>-5763</v>
      </c>
      <c r="F42" s="25">
        <f t="shared" si="15"/>
        <v>-41059</v>
      </c>
      <c r="G42" s="25">
        <f t="shared" si="15"/>
        <v>-76114</v>
      </c>
      <c r="H42" s="25">
        <f t="shared" si="15"/>
        <v>-87067.8</v>
      </c>
      <c r="I42" s="25">
        <f t="shared" si="15"/>
        <v>-44988.2</v>
      </c>
      <c r="J42" s="25">
        <f t="shared" si="15"/>
        <v>-56034.8</v>
      </c>
      <c r="K42" s="25">
        <f t="shared" si="15"/>
        <v>-52003</v>
      </c>
      <c r="L42" s="25">
        <f t="shared" si="15"/>
        <v>-23392.8</v>
      </c>
      <c r="M42" s="25">
        <f t="shared" si="15"/>
        <v>-15150.6</v>
      </c>
      <c r="N42" s="25">
        <f>+N43+N46+N54+N55</f>
        <v>-587226</v>
      </c>
    </row>
    <row r="43" spans="1:14" ht="18.75" customHeight="1">
      <c r="A43" s="17" t="s">
        <v>60</v>
      </c>
      <c r="B43" s="26">
        <f>B44+B45</f>
        <v>-66310</v>
      </c>
      <c r="C43" s="26">
        <f>C44+C45</f>
        <v>-62806.4</v>
      </c>
      <c r="D43" s="26">
        <f>D44+D45</f>
        <v>-56536.4</v>
      </c>
      <c r="E43" s="26">
        <f>E44+E45</f>
        <v>-5263</v>
      </c>
      <c r="F43" s="26">
        <f aca="true" t="shared" si="16" ref="F43:M43">F44+F45</f>
        <v>-41059</v>
      </c>
      <c r="G43" s="26">
        <f t="shared" si="16"/>
        <v>-76114</v>
      </c>
      <c r="H43" s="26">
        <f t="shared" si="16"/>
        <v>-86567.8</v>
      </c>
      <c r="I43" s="26">
        <f t="shared" si="16"/>
        <v>-44988.2</v>
      </c>
      <c r="J43" s="26">
        <f t="shared" si="16"/>
        <v>-56034.8</v>
      </c>
      <c r="K43" s="26">
        <f t="shared" si="16"/>
        <v>-52003</v>
      </c>
      <c r="L43" s="26">
        <f t="shared" si="16"/>
        <v>-23392.8</v>
      </c>
      <c r="M43" s="26">
        <f t="shared" si="16"/>
        <v>-15150.6</v>
      </c>
      <c r="N43" s="25">
        <f aca="true" t="shared" si="17" ref="N43:N55">SUM(B43:M43)</f>
        <v>-586226</v>
      </c>
    </row>
    <row r="44" spans="1:25" ht="18.75" customHeight="1">
      <c r="A44" s="13" t="s">
        <v>61</v>
      </c>
      <c r="B44" s="20">
        <f>ROUND(-B9*$D$3,2)</f>
        <v>-66310</v>
      </c>
      <c r="C44" s="20">
        <f>ROUND(-C9*$D$3,2)</f>
        <v>-62806.4</v>
      </c>
      <c r="D44" s="20">
        <f>ROUND(-D9*$D$3,2)</f>
        <v>-56536.4</v>
      </c>
      <c r="E44" s="20">
        <f>ROUND(-E9*$D$3,2)</f>
        <v>-5263</v>
      </c>
      <c r="F44" s="20">
        <f aca="true" t="shared" si="18" ref="F44:M44">ROUND(-F9*$D$3,2)</f>
        <v>-41059</v>
      </c>
      <c r="G44" s="20">
        <f t="shared" si="18"/>
        <v>-76114</v>
      </c>
      <c r="H44" s="20">
        <f t="shared" si="18"/>
        <v>-86567.8</v>
      </c>
      <c r="I44" s="20">
        <f t="shared" si="18"/>
        <v>-44988.2</v>
      </c>
      <c r="J44" s="20">
        <f t="shared" si="18"/>
        <v>-56034.8</v>
      </c>
      <c r="K44" s="20">
        <f t="shared" si="18"/>
        <v>-52003</v>
      </c>
      <c r="L44" s="20">
        <f t="shared" si="18"/>
        <v>-23392.8</v>
      </c>
      <c r="M44" s="20">
        <f t="shared" si="18"/>
        <v>-15150.6</v>
      </c>
      <c r="N44" s="47">
        <f t="shared" si="17"/>
        <v>-586226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591791.9243965399</v>
      </c>
      <c r="C57" s="29">
        <f t="shared" si="21"/>
        <v>365251.590412</v>
      </c>
      <c r="D57" s="29">
        <f t="shared" si="21"/>
        <v>434408.03397795005</v>
      </c>
      <c r="E57" s="29">
        <f t="shared" si="21"/>
        <v>85270.1343904</v>
      </c>
      <c r="F57" s="29">
        <f t="shared" si="21"/>
        <v>400962.9253782001</v>
      </c>
      <c r="G57" s="29">
        <f t="shared" si="21"/>
        <v>469178.3874</v>
      </c>
      <c r="H57" s="29">
        <f t="shared" si="21"/>
        <v>492989.3006</v>
      </c>
      <c r="I57" s="29">
        <f t="shared" si="21"/>
        <v>500309.3360676</v>
      </c>
      <c r="J57" s="29">
        <f t="shared" si="21"/>
        <v>378087.36226880003</v>
      </c>
      <c r="K57" s="29">
        <f t="shared" si="21"/>
        <v>511349.43464048</v>
      </c>
      <c r="L57" s="29">
        <f t="shared" si="21"/>
        <v>191323.54807892002</v>
      </c>
      <c r="M57" s="29">
        <f t="shared" si="21"/>
        <v>105158.49431551999</v>
      </c>
      <c r="N57" s="29">
        <f>SUM(B57:M57)</f>
        <v>4526080.47192641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591791.92</v>
      </c>
      <c r="C60" s="36">
        <f aca="true" t="shared" si="22" ref="C60:M60">SUM(C61:C74)</f>
        <v>365251.6</v>
      </c>
      <c r="D60" s="36">
        <f t="shared" si="22"/>
        <v>434408.03</v>
      </c>
      <c r="E60" s="36">
        <f t="shared" si="22"/>
        <v>85270.14</v>
      </c>
      <c r="F60" s="36">
        <f t="shared" si="22"/>
        <v>400962.93</v>
      </c>
      <c r="G60" s="36">
        <f t="shared" si="22"/>
        <v>469178.39</v>
      </c>
      <c r="H60" s="36">
        <f t="shared" si="22"/>
        <v>492989.31</v>
      </c>
      <c r="I60" s="36">
        <f t="shared" si="22"/>
        <v>500309.33</v>
      </c>
      <c r="J60" s="36">
        <f t="shared" si="22"/>
        <v>378087.36</v>
      </c>
      <c r="K60" s="36">
        <f t="shared" si="22"/>
        <v>511349.44</v>
      </c>
      <c r="L60" s="36">
        <f t="shared" si="22"/>
        <v>191323.55</v>
      </c>
      <c r="M60" s="36">
        <f t="shared" si="22"/>
        <v>105158.5</v>
      </c>
      <c r="N60" s="29">
        <f>SUM(N61:N74)</f>
        <v>4526080.499999999</v>
      </c>
    </row>
    <row r="61" spans="1:15" ht="18.75" customHeight="1">
      <c r="A61" s="17" t="s">
        <v>75</v>
      </c>
      <c r="B61" s="36">
        <v>107336.34</v>
      </c>
      <c r="C61" s="36">
        <v>110895.73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218232.07</v>
      </c>
      <c r="O61"/>
    </row>
    <row r="62" spans="1:15" ht="18.75" customHeight="1">
      <c r="A62" s="17" t="s">
        <v>76</v>
      </c>
      <c r="B62" s="36">
        <v>484455.58</v>
      </c>
      <c r="C62" s="36">
        <v>254355.87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738811.45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434408.03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434408.03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85270.14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85270.14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400962.93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400962.93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469178.39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469178.39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385808.55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385808.55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107180.76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107180.76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500309.33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500309.33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378087.36</v>
      </c>
      <c r="K70" s="35">
        <v>0</v>
      </c>
      <c r="L70" s="35">
        <v>0</v>
      </c>
      <c r="M70" s="35">
        <v>0</v>
      </c>
      <c r="N70" s="29">
        <f t="shared" si="23"/>
        <v>378087.36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511349.44</v>
      </c>
      <c r="L71" s="35">
        <v>0</v>
      </c>
      <c r="M71" s="62"/>
      <c r="N71" s="26">
        <f t="shared" si="23"/>
        <v>511349.44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191323.55</v>
      </c>
      <c r="M72" s="35">
        <v>0</v>
      </c>
      <c r="N72" s="29">
        <f t="shared" si="23"/>
        <v>191323.55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105158.5</v>
      </c>
      <c r="N73" s="26">
        <f t="shared" si="23"/>
        <v>105158.5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2.3018356181460486</v>
      </c>
      <c r="C78" s="45">
        <v>2.221480285602304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1.982405573505654</v>
      </c>
      <c r="C79" s="45">
        <v>1.8711061904073512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1.8174198722324701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2.5317925906774947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2.123023214627001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1.6836195621231256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1.980603427683174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1.9370324324324324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1.9228919186253006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2.1661053122944276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2.0702124944987377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2.461101601014626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2.411390489768299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2017-05-02T20:01:15Z</dcterms:modified>
  <cp:category/>
  <cp:version/>
  <cp:contentType/>
  <cp:contentStatus/>
</cp:coreProperties>
</file>