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<sst xmlns="http://schemas.openxmlformats.org/spreadsheetml/2006/main" count="105" uniqueCount="103">
  <si>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</si>
  <si>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</si>
  <si>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</si>
  <si>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</si>
  <si>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</si>
  <si>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</si>
  <si>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</si>
  <si>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</si>
  <si>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</si>
  <si>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</si>
  <si>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</si>
  <si>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</si>
  <si>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</si>
  <si>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</si>
  <si>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</si>
  <si>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</si>
  <si>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</si>
  <si>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</si>
  <si>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</si>
  <si>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</si>
  <si>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</si>
  <si>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</si>
  <si>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</si>
  <si>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</si>
  <si>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</si>
  <si>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</si>
  <si>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</si>
  <si>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</si>
  <si>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</si>
  <si>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</si>
  <si>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</si>
  <si>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</si>
  <si>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</si>
  <si>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</si>
  <si>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</si>
  <si>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</si>
  <si>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</si>
  <si>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</si>
  <si>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</si>
  <si>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</si>
  <si>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</si>
  <si>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</si>
  <si>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</si>
  <si>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</si>
  <si>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</si>
  <si>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</si>
  <si>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</si>
  <si>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</si>
  <si>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</si>
  <si>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</si>
  <si>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</si>
  <si>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</si>
  <si>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</si>
  <si>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</si>
  <si>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</si>
  <si>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</si>
  <si>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</si>
  <si>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</si>
  <si>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</si>
  <si>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</si>
  <si>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</si>
  <si>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</si>
  <si>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</si>
  <si>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</si>
  <si>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</si>
  <si>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</si>
  <si>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</si>
  <si>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</si>
  <si>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</si>
  <si>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</si>
  <si>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</si>
  <si>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</si>
  <si>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</si>
  <si>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</si>
  <si>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</si>
  <si>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</si>
  <si>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</si>
  <si>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</si>
  <si>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</si>
  <si>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</si>
  <si>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</si>
  <si>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</si>
  <si>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</si>
  <si>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</si>
  <si>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</si>
  <si>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</si>
  <si>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</si>
  <si>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</si>
  <si>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</si>
  <si>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</si>
  <si>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</si>
  <si>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</si>
  <si>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</si>
  <si>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</si>
  <si>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</si>
  <si>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</si>
  <si>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</si>
  <si>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</si>
  <si>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</si>
  <si>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20/04/17 - VENCIMENTO 03/05/17</t>
  </si>
  <si>
    <t>5.3. Revisão de Remuneração pelo Transporte Coletivo (1)</t>
  </si>
  <si>
    <t>8. Tarifa de Remuneração por Passageiro (2)</t>
  </si>
  <si>
    <t>Nota: (1) Revisão de passageiros transportados, mês de março/2017, todas as áreas, total de 299.139 passageiros.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</si>
</sst>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59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59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59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535175</v>
      </c>
      <c r="C7" s="10">
        <f>C8+C20+C24</f>
        <v>390010</v>
      </c>
      <c r="D7" s="10">
        <f>D8+D20+D24</f>
        <v>407866</v>
      </c>
      <c r="E7" s="10">
        <f>E8+E20+E24</f>
        <v>59142</v>
      </c>
      <c r="F7" s="10">
        <f aca="true" t="shared" si="0" ref="F7:M7">F8+F20+F24</f>
        <v>348005</v>
      </c>
      <c r="G7" s="10">
        <f t="shared" si="0"/>
        <v>559064</v>
      </c>
      <c r="H7" s="10">
        <f t="shared" si="0"/>
        <v>502832</v>
      </c>
      <c r="I7" s="10">
        <f t="shared" si="0"/>
        <v>451489</v>
      </c>
      <c r="J7" s="10">
        <f t="shared" si="0"/>
        <v>314100</v>
      </c>
      <c r="K7" s="10">
        <f t="shared" si="0"/>
        <v>394294</v>
      </c>
      <c r="L7" s="10">
        <f t="shared" si="0"/>
        <v>160635</v>
      </c>
      <c r="M7" s="10">
        <f t="shared" si="0"/>
        <v>95518</v>
      </c>
      <c r="N7" s="10">
        <f>+N8+N20+N24</f>
        <v>4218130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234756</v>
      </c>
      <c r="C8" s="12">
        <f>+C9+C12+C16</f>
        <v>182467</v>
      </c>
      <c r="D8" s="12">
        <f>+D9+D12+D16</f>
        <v>207194</v>
      </c>
      <c r="E8" s="12">
        <f>+E9+E12+E16</f>
        <v>27436</v>
      </c>
      <c r="F8" s="12">
        <f aca="true" t="shared" si="1" ref="F8:M8">+F9+F12+F16</f>
        <v>161932</v>
      </c>
      <c r="G8" s="12">
        <f t="shared" si="1"/>
        <v>269084</v>
      </c>
      <c r="H8" s="12">
        <f t="shared" si="1"/>
        <v>235844</v>
      </c>
      <c r="I8" s="12">
        <f t="shared" si="1"/>
        <v>216275</v>
      </c>
      <c r="J8" s="12">
        <f t="shared" si="1"/>
        <v>151861</v>
      </c>
      <c r="K8" s="12">
        <f t="shared" si="1"/>
        <v>181010</v>
      </c>
      <c r="L8" s="12">
        <f t="shared" si="1"/>
        <v>83643</v>
      </c>
      <c r="M8" s="12">
        <f t="shared" si="1"/>
        <v>51226</v>
      </c>
      <c r="N8" s="12">
        <f>SUM(B8:M8)</f>
        <v>2002728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20649</v>
      </c>
      <c r="C9" s="14">
        <v>20978</v>
      </c>
      <c r="D9" s="14">
        <v>15417</v>
      </c>
      <c r="E9" s="14">
        <v>1677</v>
      </c>
      <c r="F9" s="14">
        <v>12682</v>
      </c>
      <c r="G9" s="14">
        <v>24551</v>
      </c>
      <c r="H9" s="14">
        <v>28512</v>
      </c>
      <c r="I9" s="14">
        <v>13208</v>
      </c>
      <c r="J9" s="14">
        <v>16551</v>
      </c>
      <c r="K9" s="14">
        <v>13796</v>
      </c>
      <c r="L9" s="14">
        <v>9519</v>
      </c>
      <c r="M9" s="14">
        <v>6071</v>
      </c>
      <c r="N9" s="12">
        <f aca="true" t="shared" si="2" ref="N9:N19">SUM(B9:M9)</f>
        <v>183611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20649</v>
      </c>
      <c r="C10" s="14">
        <f>+C9-C11</f>
        <v>20978</v>
      </c>
      <c r="D10" s="14">
        <f>+D9-D11</f>
        <v>15417</v>
      </c>
      <c r="E10" s="14">
        <f>+E9-E11</f>
        <v>1677</v>
      </c>
      <c r="F10" s="14">
        <f aca="true" t="shared" si="3" ref="F10:M10">+F9-F11</f>
        <v>12682</v>
      </c>
      <c r="G10" s="14">
        <f t="shared" si="3"/>
        <v>24551</v>
      </c>
      <c r="H10" s="14">
        <f t="shared" si="3"/>
        <v>28512</v>
      </c>
      <c r="I10" s="14">
        <f t="shared" si="3"/>
        <v>13208</v>
      </c>
      <c r="J10" s="14">
        <f t="shared" si="3"/>
        <v>16551</v>
      </c>
      <c r="K10" s="14">
        <f t="shared" si="3"/>
        <v>13796</v>
      </c>
      <c r="L10" s="14">
        <f t="shared" si="3"/>
        <v>9519</v>
      </c>
      <c r="M10" s="14">
        <f t="shared" si="3"/>
        <v>6071</v>
      </c>
      <c r="N10" s="12">
        <f t="shared" si="2"/>
        <v>183611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179948</v>
      </c>
      <c r="C12" s="14">
        <f>C13+C14+C15</f>
        <v>139035</v>
      </c>
      <c r="D12" s="14">
        <f>D13+D14+D15</f>
        <v>165294</v>
      </c>
      <c r="E12" s="14">
        <f>E13+E14+E15</f>
        <v>22401</v>
      </c>
      <c r="F12" s="14">
        <f aca="true" t="shared" si="4" ref="F12:M12">F13+F14+F15</f>
        <v>127521</v>
      </c>
      <c r="G12" s="14">
        <f t="shared" si="4"/>
        <v>209048</v>
      </c>
      <c r="H12" s="14">
        <f t="shared" si="4"/>
        <v>176726</v>
      </c>
      <c r="I12" s="14">
        <f t="shared" si="4"/>
        <v>171866</v>
      </c>
      <c r="J12" s="14">
        <f t="shared" si="4"/>
        <v>114309</v>
      </c>
      <c r="K12" s="14">
        <f t="shared" si="4"/>
        <v>136940</v>
      </c>
      <c r="L12" s="14">
        <f t="shared" si="4"/>
        <v>63679</v>
      </c>
      <c r="M12" s="14">
        <f t="shared" si="4"/>
        <v>39461</v>
      </c>
      <c r="N12" s="12">
        <f t="shared" si="2"/>
        <v>1546228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91483</v>
      </c>
      <c r="C13" s="14">
        <v>71198</v>
      </c>
      <c r="D13" s="14">
        <v>82729</v>
      </c>
      <c r="E13" s="14">
        <v>11488</v>
      </c>
      <c r="F13" s="14">
        <v>63455</v>
      </c>
      <c r="G13" s="14">
        <v>105357</v>
      </c>
      <c r="H13" s="14">
        <v>93931</v>
      </c>
      <c r="I13" s="14">
        <v>89582</v>
      </c>
      <c r="J13" s="14">
        <v>57697</v>
      </c>
      <c r="K13" s="14">
        <v>69070</v>
      </c>
      <c r="L13" s="14">
        <v>31541</v>
      </c>
      <c r="M13" s="14">
        <v>19054</v>
      </c>
      <c r="N13" s="12">
        <f t="shared" si="2"/>
        <v>786585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83684</v>
      </c>
      <c r="C14" s="14">
        <v>61904</v>
      </c>
      <c r="D14" s="14">
        <v>79441</v>
      </c>
      <c r="E14" s="14">
        <v>10222</v>
      </c>
      <c r="F14" s="14">
        <v>60113</v>
      </c>
      <c r="G14" s="14">
        <v>95030</v>
      </c>
      <c r="H14" s="14">
        <v>76802</v>
      </c>
      <c r="I14" s="14">
        <v>79128</v>
      </c>
      <c r="J14" s="14">
        <v>52989</v>
      </c>
      <c r="K14" s="14">
        <v>64566</v>
      </c>
      <c r="L14" s="14">
        <v>30102</v>
      </c>
      <c r="M14" s="14">
        <v>19473</v>
      </c>
      <c r="N14" s="12">
        <f t="shared" si="2"/>
        <v>713454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4781</v>
      </c>
      <c r="C15" s="14">
        <v>5933</v>
      </c>
      <c r="D15" s="14">
        <v>3124</v>
      </c>
      <c r="E15" s="14">
        <v>691</v>
      </c>
      <c r="F15" s="14">
        <v>3953</v>
      </c>
      <c r="G15" s="14">
        <v>8661</v>
      </c>
      <c r="H15" s="14">
        <v>5993</v>
      </c>
      <c r="I15" s="14">
        <v>3156</v>
      </c>
      <c r="J15" s="14">
        <v>3623</v>
      </c>
      <c r="K15" s="14">
        <v>3304</v>
      </c>
      <c r="L15" s="14">
        <v>2036</v>
      </c>
      <c r="M15" s="14">
        <v>934</v>
      </c>
      <c r="N15" s="12">
        <f t="shared" si="2"/>
        <v>46189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34159</v>
      </c>
      <c r="C16" s="14">
        <f>C17+C18+C19</f>
        <v>22454</v>
      </c>
      <c r="D16" s="14">
        <f>D17+D18+D19</f>
        <v>26483</v>
      </c>
      <c r="E16" s="14">
        <f>E17+E18+E19</f>
        <v>3358</v>
      </c>
      <c r="F16" s="14">
        <f aca="true" t="shared" si="5" ref="F16:M16">F17+F18+F19</f>
        <v>21729</v>
      </c>
      <c r="G16" s="14">
        <f t="shared" si="5"/>
        <v>35485</v>
      </c>
      <c r="H16" s="14">
        <f t="shared" si="5"/>
        <v>30606</v>
      </c>
      <c r="I16" s="14">
        <f t="shared" si="5"/>
        <v>31201</v>
      </c>
      <c r="J16" s="14">
        <f t="shared" si="5"/>
        <v>21001</v>
      </c>
      <c r="K16" s="14">
        <f t="shared" si="5"/>
        <v>30274</v>
      </c>
      <c r="L16" s="14">
        <f t="shared" si="5"/>
        <v>10445</v>
      </c>
      <c r="M16" s="14">
        <f t="shared" si="5"/>
        <v>5694</v>
      </c>
      <c r="N16" s="12">
        <f t="shared" si="2"/>
        <v>272889</v>
      </c>
    </row>
    <row r="17" spans="1:25" ht="18.75" customHeight="1">
      <c r="A17" s="15" t="s">
        <v>16</v>
      </c>
      <c r="B17" s="14">
        <v>18239</v>
      </c>
      <c r="C17" s="14">
        <v>12881</v>
      </c>
      <c r="D17" s="14">
        <v>12682</v>
      </c>
      <c r="E17" s="14">
        <v>1778</v>
      </c>
      <c r="F17" s="14">
        <v>11207</v>
      </c>
      <c r="G17" s="14">
        <v>19479</v>
      </c>
      <c r="H17" s="14">
        <v>16565</v>
      </c>
      <c r="I17" s="14">
        <v>17588</v>
      </c>
      <c r="J17" s="14">
        <v>11358</v>
      </c>
      <c r="K17" s="14">
        <v>16209</v>
      </c>
      <c r="L17" s="14">
        <v>5799</v>
      </c>
      <c r="M17" s="14">
        <v>2952</v>
      </c>
      <c r="N17" s="12">
        <f t="shared" si="2"/>
        <v>146737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15487</v>
      </c>
      <c r="C18" s="14">
        <v>9075</v>
      </c>
      <c r="D18" s="14">
        <v>13580</v>
      </c>
      <c r="E18" s="14">
        <v>1534</v>
      </c>
      <c r="F18" s="14">
        <v>10162</v>
      </c>
      <c r="G18" s="14">
        <v>15348</v>
      </c>
      <c r="H18" s="14">
        <v>13568</v>
      </c>
      <c r="I18" s="14">
        <v>13330</v>
      </c>
      <c r="J18" s="14">
        <v>9418</v>
      </c>
      <c r="K18" s="14">
        <v>13807</v>
      </c>
      <c r="L18" s="14">
        <v>4482</v>
      </c>
      <c r="M18" s="14">
        <v>2662</v>
      </c>
      <c r="N18" s="12">
        <f t="shared" si="2"/>
        <v>122453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433</v>
      </c>
      <c r="C19" s="14">
        <v>498</v>
      </c>
      <c r="D19" s="14">
        <v>221</v>
      </c>
      <c r="E19" s="14">
        <v>46</v>
      </c>
      <c r="F19" s="14">
        <v>360</v>
      </c>
      <c r="G19" s="14">
        <v>658</v>
      </c>
      <c r="H19" s="14">
        <v>473</v>
      </c>
      <c r="I19" s="14">
        <v>283</v>
      </c>
      <c r="J19" s="14">
        <v>225</v>
      </c>
      <c r="K19" s="14">
        <v>258</v>
      </c>
      <c r="L19" s="14">
        <v>164</v>
      </c>
      <c r="M19" s="14">
        <v>80</v>
      </c>
      <c r="N19" s="12">
        <f t="shared" si="2"/>
        <v>3699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131845</v>
      </c>
      <c r="C20" s="18">
        <f>C21+C22+C23</f>
        <v>82941</v>
      </c>
      <c r="D20" s="18">
        <f>D21+D22+D23</f>
        <v>78492</v>
      </c>
      <c r="E20" s="18">
        <f>E21+E22+E23</f>
        <v>11404</v>
      </c>
      <c r="F20" s="18">
        <f aca="true" t="shared" si="6" ref="F20:M20">F21+F22+F23</f>
        <v>67242</v>
      </c>
      <c r="G20" s="18">
        <f t="shared" si="6"/>
        <v>110283</v>
      </c>
      <c r="H20" s="18">
        <f t="shared" si="6"/>
        <v>113630</v>
      </c>
      <c r="I20" s="18">
        <f t="shared" si="6"/>
        <v>106436</v>
      </c>
      <c r="J20" s="18">
        <f t="shared" si="6"/>
        <v>69360</v>
      </c>
      <c r="K20" s="18">
        <f t="shared" si="6"/>
        <v>107126</v>
      </c>
      <c r="L20" s="18">
        <f t="shared" si="6"/>
        <v>41786</v>
      </c>
      <c r="M20" s="18">
        <f t="shared" si="6"/>
        <v>24199</v>
      </c>
      <c r="N20" s="12">
        <f aca="true" t="shared" si="7" ref="N20:N26">SUM(B20:M20)</f>
        <v>944744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73986</v>
      </c>
      <c r="C21" s="14">
        <v>49182</v>
      </c>
      <c r="D21" s="14">
        <v>46658</v>
      </c>
      <c r="E21" s="14">
        <v>6925</v>
      </c>
      <c r="F21" s="14">
        <v>39118</v>
      </c>
      <c r="G21" s="14">
        <v>65103</v>
      </c>
      <c r="H21" s="14">
        <v>68851</v>
      </c>
      <c r="I21" s="14">
        <v>62561</v>
      </c>
      <c r="J21" s="14">
        <v>39942</v>
      </c>
      <c r="K21" s="14">
        <v>59877</v>
      </c>
      <c r="L21" s="14">
        <v>23356</v>
      </c>
      <c r="M21" s="14">
        <v>13152</v>
      </c>
      <c r="N21" s="12">
        <f t="shared" si="7"/>
        <v>548711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55413</v>
      </c>
      <c r="C22" s="14">
        <v>31527</v>
      </c>
      <c r="D22" s="14">
        <v>30687</v>
      </c>
      <c r="E22" s="14">
        <v>4240</v>
      </c>
      <c r="F22" s="14">
        <v>26676</v>
      </c>
      <c r="G22" s="14">
        <v>42235</v>
      </c>
      <c r="H22" s="14">
        <v>42607</v>
      </c>
      <c r="I22" s="14">
        <v>42241</v>
      </c>
      <c r="J22" s="14">
        <v>27982</v>
      </c>
      <c r="K22" s="14">
        <v>45372</v>
      </c>
      <c r="L22" s="14">
        <v>17545</v>
      </c>
      <c r="M22" s="14">
        <v>10612</v>
      </c>
      <c r="N22" s="12">
        <f t="shared" si="7"/>
        <v>377137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2446</v>
      </c>
      <c r="C23" s="14">
        <v>2232</v>
      </c>
      <c r="D23" s="14">
        <v>1147</v>
      </c>
      <c r="E23" s="14">
        <v>239</v>
      </c>
      <c r="F23" s="14">
        <v>1448</v>
      </c>
      <c r="G23" s="14">
        <v>2945</v>
      </c>
      <c r="H23" s="14">
        <v>2172</v>
      </c>
      <c r="I23" s="14">
        <v>1634</v>
      </c>
      <c r="J23" s="14">
        <v>1436</v>
      </c>
      <c r="K23" s="14">
        <v>1877</v>
      </c>
      <c r="L23" s="14">
        <v>885</v>
      </c>
      <c r="M23" s="14">
        <v>435</v>
      </c>
      <c r="N23" s="12">
        <f t="shared" si="7"/>
        <v>18896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168574</v>
      </c>
      <c r="C24" s="14">
        <f>C25+C26</f>
        <v>124602</v>
      </c>
      <c r="D24" s="14">
        <f>D25+D26</f>
        <v>122180</v>
      </c>
      <c r="E24" s="14">
        <f>E25+E26</f>
        <v>20302</v>
      </c>
      <c r="F24" s="14">
        <f aca="true" t="shared" si="8" ref="F24:M24">F25+F26</f>
        <v>118831</v>
      </c>
      <c r="G24" s="14">
        <f t="shared" si="8"/>
        <v>179697</v>
      </c>
      <c r="H24" s="14">
        <f t="shared" si="8"/>
        <v>153358</v>
      </c>
      <c r="I24" s="14">
        <f t="shared" si="8"/>
        <v>128778</v>
      </c>
      <c r="J24" s="14">
        <f t="shared" si="8"/>
        <v>92879</v>
      </c>
      <c r="K24" s="14">
        <f t="shared" si="8"/>
        <v>106158</v>
      </c>
      <c r="L24" s="14">
        <f t="shared" si="8"/>
        <v>35206</v>
      </c>
      <c r="M24" s="14">
        <f t="shared" si="8"/>
        <v>20093</v>
      </c>
      <c r="N24" s="12">
        <f t="shared" si="7"/>
        <v>1270658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72630</v>
      </c>
      <c r="C25" s="14">
        <v>60501</v>
      </c>
      <c r="D25" s="14">
        <v>58668</v>
      </c>
      <c r="E25" s="14">
        <v>10887</v>
      </c>
      <c r="F25" s="14">
        <v>57176</v>
      </c>
      <c r="G25" s="14">
        <v>92563</v>
      </c>
      <c r="H25" s="14">
        <v>81405</v>
      </c>
      <c r="I25" s="14">
        <v>57330</v>
      </c>
      <c r="J25" s="14">
        <v>47894</v>
      </c>
      <c r="K25" s="14">
        <v>47817</v>
      </c>
      <c r="L25" s="14">
        <v>16448</v>
      </c>
      <c r="M25" s="14">
        <v>8341</v>
      </c>
      <c r="N25" s="12">
        <f t="shared" si="7"/>
        <v>611660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95944</v>
      </c>
      <c r="C26" s="14">
        <v>64101</v>
      </c>
      <c r="D26" s="14">
        <v>63512</v>
      </c>
      <c r="E26" s="14">
        <v>9415</v>
      </c>
      <c r="F26" s="14">
        <v>61655</v>
      </c>
      <c r="G26" s="14">
        <v>87134</v>
      </c>
      <c r="H26" s="14">
        <v>71953</v>
      </c>
      <c r="I26" s="14">
        <v>71448</v>
      </c>
      <c r="J26" s="14">
        <v>44985</v>
      </c>
      <c r="K26" s="14">
        <v>58341</v>
      </c>
      <c r="L26" s="14">
        <v>18758</v>
      </c>
      <c r="M26" s="14">
        <v>11752</v>
      </c>
      <c r="N26" s="12">
        <f t="shared" si="7"/>
        <v>658998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1085919.0270554998</v>
      </c>
      <c r="C36" s="60">
        <f aca="true" t="shared" si="11" ref="C36:M36">C37+C38+C39+C40</f>
        <v>764678.960305</v>
      </c>
      <c r="D36" s="60">
        <f t="shared" si="11"/>
        <v>750222.6308932999</v>
      </c>
      <c r="E36" s="60">
        <f t="shared" si="11"/>
        <v>149318.5278128</v>
      </c>
      <c r="F36" s="60">
        <f t="shared" si="11"/>
        <v>737371.3966102501</v>
      </c>
      <c r="G36" s="60">
        <f t="shared" si="11"/>
        <v>939317.9856</v>
      </c>
      <c r="H36" s="60">
        <f t="shared" si="11"/>
        <v>988900.8288</v>
      </c>
      <c r="I36" s="60">
        <f t="shared" si="11"/>
        <v>866656.7246702</v>
      </c>
      <c r="J36" s="60">
        <f t="shared" si="11"/>
        <v>679171.92363</v>
      </c>
      <c r="K36" s="60">
        <f t="shared" si="11"/>
        <v>815104.0764694399</v>
      </c>
      <c r="L36" s="60">
        <f t="shared" si="11"/>
        <v>394269.73625804996</v>
      </c>
      <c r="M36" s="60">
        <f t="shared" si="11"/>
        <v>229673.63809408003</v>
      </c>
      <c r="N36" s="60">
        <f>N37+N38+N39+N40</f>
        <v>8400605.456198618</v>
      </c>
    </row>
    <row r="37" spans="1:14" ht="18.75" customHeight="1">
      <c r="A37" s="57" t="s">
        <v>54</v>
      </c>
      <c r="B37" s="54">
        <f aca="true" t="shared" si="12" ref="B37:M37">B29*B7</f>
        <v>1085977.1099999999</v>
      </c>
      <c r="C37" s="54">
        <f t="shared" si="12"/>
        <v>764575.6039999999</v>
      </c>
      <c r="D37" s="54">
        <f t="shared" si="12"/>
        <v>740195.2167999999</v>
      </c>
      <c r="E37" s="54">
        <f t="shared" si="12"/>
        <v>149043.7542</v>
      </c>
      <c r="F37" s="54">
        <f t="shared" si="12"/>
        <v>737422.5950000001</v>
      </c>
      <c r="G37" s="54">
        <f t="shared" si="12"/>
        <v>939507.052</v>
      </c>
      <c r="H37" s="54">
        <f t="shared" si="12"/>
        <v>988819.1279999999</v>
      </c>
      <c r="I37" s="54">
        <f t="shared" si="12"/>
        <v>866678.2844</v>
      </c>
      <c r="J37" s="54">
        <f t="shared" si="12"/>
        <v>679052.79</v>
      </c>
      <c r="K37" s="54">
        <f t="shared" si="12"/>
        <v>814966.2686</v>
      </c>
      <c r="L37" s="54">
        <f t="shared" si="12"/>
        <v>394182.2265</v>
      </c>
      <c r="M37" s="54">
        <f t="shared" si="12"/>
        <v>229653.92740000002</v>
      </c>
      <c r="N37" s="56">
        <f>SUM(B37:M37)</f>
        <v>8390073.956899999</v>
      </c>
    </row>
    <row r="38" spans="1:14" ht="18.75" customHeight="1">
      <c r="A38" s="57" t="s">
        <v>55</v>
      </c>
      <c r="B38" s="54">
        <f aca="true" t="shared" si="13" ref="B38:M38">B30*B7</f>
        <v>-3315.1629445</v>
      </c>
      <c r="C38" s="54">
        <f t="shared" si="13"/>
        <v>-2289.1636949999997</v>
      </c>
      <c r="D38" s="54">
        <f t="shared" si="13"/>
        <v>-2263.6359067</v>
      </c>
      <c r="E38" s="54">
        <f t="shared" si="13"/>
        <v>-371.5063872</v>
      </c>
      <c r="F38" s="54">
        <f t="shared" si="13"/>
        <v>-2212.59838975</v>
      </c>
      <c r="G38" s="54">
        <f t="shared" si="13"/>
        <v>-2851.2264</v>
      </c>
      <c r="H38" s="54">
        <f t="shared" si="13"/>
        <v>-2815.8592</v>
      </c>
      <c r="I38" s="54">
        <f t="shared" si="13"/>
        <v>-2568.1597298</v>
      </c>
      <c r="J38" s="54">
        <f t="shared" si="13"/>
        <v>-1999.46637</v>
      </c>
      <c r="K38" s="54">
        <f t="shared" si="13"/>
        <v>-2464.43213056</v>
      </c>
      <c r="L38" s="54">
        <f t="shared" si="13"/>
        <v>-1183.65024195</v>
      </c>
      <c r="M38" s="54">
        <f t="shared" si="13"/>
        <v>-699.32930592</v>
      </c>
      <c r="N38" s="25">
        <f>SUM(B38:M38)</f>
        <v>-25034.190701379994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10129.65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-74407.23</v>
      </c>
      <c r="C42" s="25">
        <f aca="true" t="shared" si="15" ref="C42:M42">+C43+C46+C54+C55</f>
        <v>-39775.729999999996</v>
      </c>
      <c r="D42" s="25">
        <f t="shared" si="15"/>
        <v>-59917.84</v>
      </c>
      <c r="E42" s="25">
        <f t="shared" si="15"/>
        <v>8283.29</v>
      </c>
      <c r="F42" s="25">
        <f t="shared" si="15"/>
        <v>51245.009999999995</v>
      </c>
      <c r="G42" s="25">
        <f t="shared" si="15"/>
        <v>-67347.61</v>
      </c>
      <c r="H42" s="25">
        <f t="shared" si="15"/>
        <v>33125.609999999986</v>
      </c>
      <c r="I42" s="25">
        <f t="shared" si="15"/>
        <v>-14692.510000000002</v>
      </c>
      <c r="J42" s="25">
        <f t="shared" si="15"/>
        <v>-40494.5</v>
      </c>
      <c r="K42" s="25">
        <f t="shared" si="15"/>
        <v>-6755.720000000001</v>
      </c>
      <c r="L42" s="25">
        <f t="shared" si="15"/>
        <v>-39151.329999999994</v>
      </c>
      <c r="M42" s="25">
        <f t="shared" si="15"/>
        <v>-22483.69</v>
      </c>
      <c r="N42" s="25">
        <f>+N43+N46+N54+N55</f>
        <v>-272372.25</v>
      </c>
    </row>
    <row r="43" spans="1:14" ht="18.75" customHeight="1">
      <c r="A43" s="17" t="s">
        <v>59</v>
      </c>
      <c r="B43" s="26">
        <f>B44+B45</f>
        <v>-78466.2</v>
      </c>
      <c r="C43" s="26">
        <f>C44+C45</f>
        <v>-79716.4</v>
      </c>
      <c r="D43" s="26">
        <f>D44+D45</f>
        <v>-58584.6</v>
      </c>
      <c r="E43" s="26">
        <f>E44+E45</f>
        <v>-6372.6</v>
      </c>
      <c r="F43" s="26">
        <f aca="true" t="shared" si="16" ref="F43:M43">F44+F45</f>
        <v>-48191.6</v>
      </c>
      <c r="G43" s="26">
        <f t="shared" si="16"/>
        <v>-93293.8</v>
      </c>
      <c r="H43" s="26">
        <f t="shared" si="16"/>
        <v>-108345.6</v>
      </c>
      <c r="I43" s="26">
        <f t="shared" si="16"/>
        <v>-50190.4</v>
      </c>
      <c r="J43" s="26">
        <f t="shared" si="16"/>
        <v>-62893.8</v>
      </c>
      <c r="K43" s="26">
        <f t="shared" si="16"/>
        <v>-52424.8</v>
      </c>
      <c r="L43" s="26">
        <f t="shared" si="16"/>
        <v>-36172.2</v>
      </c>
      <c r="M43" s="26">
        <f t="shared" si="16"/>
        <v>-23069.8</v>
      </c>
      <c r="N43" s="25">
        <f aca="true" t="shared" si="17" ref="N43:N55">SUM(B43:M43)</f>
        <v>-697721.8</v>
      </c>
    </row>
    <row r="44" spans="1:25" ht="18.75" customHeight="1">
      <c r="A44" s="13" t="s">
        <v>60</v>
      </c>
      <c r="B44" s="20">
        <f>ROUND(-B9*$D$3,2)</f>
        <v>-78466.2</v>
      </c>
      <c r="C44" s="20">
        <f>ROUND(-C9*$D$3,2)</f>
        <v>-79716.4</v>
      </c>
      <c r="D44" s="20">
        <f>ROUND(-D9*$D$3,2)</f>
        <v>-58584.6</v>
      </c>
      <c r="E44" s="20">
        <f>ROUND(-E9*$D$3,2)</f>
        <v>-6372.6</v>
      </c>
      <c r="F44" s="20">
        <f aca="true" t="shared" si="18" ref="F44:M44">ROUND(-F9*$D$3,2)</f>
        <v>-48191.6</v>
      </c>
      <c r="G44" s="20">
        <f t="shared" si="18"/>
        <v>-93293.8</v>
      </c>
      <c r="H44" s="20">
        <f t="shared" si="18"/>
        <v>-108345.6</v>
      </c>
      <c r="I44" s="20">
        <f t="shared" si="18"/>
        <v>-50190.4</v>
      </c>
      <c r="J44" s="20">
        <f t="shared" si="18"/>
        <v>-62893.8</v>
      </c>
      <c r="K44" s="20">
        <f t="shared" si="18"/>
        <v>-52424.8</v>
      </c>
      <c r="L44" s="20">
        <f t="shared" si="18"/>
        <v>-36172.2</v>
      </c>
      <c r="M44" s="20">
        <f t="shared" si="18"/>
        <v>-23069.8</v>
      </c>
      <c r="N44" s="46">
        <f t="shared" si="17"/>
        <v>-697721.8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-14896.33</v>
      </c>
      <c r="E46" s="26">
        <f t="shared" si="20"/>
        <v>-25637.15</v>
      </c>
      <c r="F46" s="26">
        <f t="shared" si="20"/>
        <v>-21867.18</v>
      </c>
      <c r="G46" s="26">
        <f t="shared" si="20"/>
        <v>-7669.59</v>
      </c>
      <c r="H46" s="26">
        <f t="shared" si="20"/>
        <v>-12140.19</v>
      </c>
      <c r="I46" s="26">
        <f t="shared" si="20"/>
        <v>-20521.93</v>
      </c>
      <c r="J46" s="26">
        <f t="shared" si="20"/>
        <v>-180</v>
      </c>
      <c r="K46" s="26">
        <f t="shared" si="20"/>
        <v>-12313.6</v>
      </c>
      <c r="L46" s="26">
        <f t="shared" si="20"/>
        <v>-5148</v>
      </c>
      <c r="M46" s="26">
        <f t="shared" si="20"/>
        <v>-1620</v>
      </c>
      <c r="N46" s="26">
        <f>SUM(N47:N53)</f>
        <v>-121993.97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-14896.33</v>
      </c>
      <c r="E47" s="24">
        <v>-25137.15</v>
      </c>
      <c r="F47" s="24">
        <v>-21867.18</v>
      </c>
      <c r="G47" s="24">
        <v>-7669.59</v>
      </c>
      <c r="H47" s="24">
        <v>-11640.19</v>
      </c>
      <c r="I47" s="24">
        <v>-20521.93</v>
      </c>
      <c r="J47" s="24">
        <v>-180</v>
      </c>
      <c r="K47" s="24">
        <v>-12313.6</v>
      </c>
      <c r="L47" s="24">
        <v>-5148</v>
      </c>
      <c r="M47" s="24">
        <v>-1620</v>
      </c>
      <c r="N47" s="24">
        <f t="shared" si="17"/>
        <v>-120993.97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4058.97</v>
      </c>
      <c r="C54" s="27">
        <v>39940.67</v>
      </c>
      <c r="D54" s="27">
        <v>13563.09</v>
      </c>
      <c r="E54" s="27">
        <v>40293.04</v>
      </c>
      <c r="F54" s="27">
        <v>121303.79</v>
      </c>
      <c r="G54" s="27">
        <v>33615.78</v>
      </c>
      <c r="H54" s="27">
        <v>153611.4</v>
      </c>
      <c r="I54" s="27">
        <v>56019.82</v>
      </c>
      <c r="J54" s="27">
        <v>22579.3</v>
      </c>
      <c r="K54" s="27">
        <v>57982.68</v>
      </c>
      <c r="L54" s="27">
        <v>2168.87</v>
      </c>
      <c r="M54" s="27">
        <v>2206.11</v>
      </c>
      <c r="N54" s="24">
        <f t="shared" si="17"/>
        <v>547343.52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1011511.7970554999</v>
      </c>
      <c r="C57" s="29">
        <f t="shared" si="21"/>
        <v>724903.230305</v>
      </c>
      <c r="D57" s="29">
        <f t="shared" si="21"/>
        <v>690304.7908933</v>
      </c>
      <c r="E57" s="29">
        <f t="shared" si="21"/>
        <v>157601.8178128</v>
      </c>
      <c r="F57" s="29">
        <f t="shared" si="21"/>
        <v>788616.4066102501</v>
      </c>
      <c r="G57" s="29">
        <f t="shared" si="21"/>
        <v>871970.3756</v>
      </c>
      <c r="H57" s="29">
        <f t="shared" si="21"/>
        <v>1022026.4388</v>
      </c>
      <c r="I57" s="29">
        <f t="shared" si="21"/>
        <v>851964.2146702</v>
      </c>
      <c r="J57" s="29">
        <f t="shared" si="21"/>
        <v>638677.42363</v>
      </c>
      <c r="K57" s="29">
        <f t="shared" si="21"/>
        <v>808348.3564694399</v>
      </c>
      <c r="L57" s="29">
        <f t="shared" si="21"/>
        <v>355118.40625804994</v>
      </c>
      <c r="M57" s="29">
        <f t="shared" si="21"/>
        <v>207189.94809408003</v>
      </c>
      <c r="N57" s="29">
        <f>SUM(B57:M57)</f>
        <v>8128233.206198621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1011511.81</v>
      </c>
      <c r="C60" s="36">
        <f aca="true" t="shared" si="22" ref="C60:M60">SUM(C61:C74)</f>
        <v>724903.22</v>
      </c>
      <c r="D60" s="36">
        <f t="shared" si="22"/>
        <v>690304.79</v>
      </c>
      <c r="E60" s="36">
        <f t="shared" si="22"/>
        <v>157601.81</v>
      </c>
      <c r="F60" s="36">
        <f t="shared" si="22"/>
        <v>788616.41</v>
      </c>
      <c r="G60" s="36">
        <f t="shared" si="22"/>
        <v>871970.37</v>
      </c>
      <c r="H60" s="36">
        <f t="shared" si="22"/>
        <v>1022026.44</v>
      </c>
      <c r="I60" s="36">
        <f t="shared" si="22"/>
        <v>851964.21</v>
      </c>
      <c r="J60" s="36">
        <f t="shared" si="22"/>
        <v>638677.42</v>
      </c>
      <c r="K60" s="36">
        <f t="shared" si="22"/>
        <v>808348.36</v>
      </c>
      <c r="L60" s="36">
        <f t="shared" si="22"/>
        <v>355118.41</v>
      </c>
      <c r="M60" s="36">
        <f t="shared" si="22"/>
        <v>207189.95</v>
      </c>
      <c r="N60" s="29">
        <f>SUM(N61:N74)</f>
        <v>8128233.200000001</v>
      </c>
    </row>
    <row r="61" spans="1:15" ht="18.75" customHeight="1">
      <c r="A61" s="17" t="s">
        <v>73</v>
      </c>
      <c r="B61" s="36">
        <v>199464.56</v>
      </c>
      <c r="C61" s="36">
        <v>203978.41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403442.97</v>
      </c>
      <c r="O61"/>
    </row>
    <row r="62" spans="1:15" ht="18.75" customHeight="1">
      <c r="A62" s="17" t="s">
        <v>74</v>
      </c>
      <c r="B62" s="36">
        <v>812047.25</v>
      </c>
      <c r="C62" s="36">
        <v>520924.81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1332972.06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690304.79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690304.79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157601.81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157601.81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788616.41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788616.41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871970.37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871970.37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836449.08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836449.08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185577.36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185577.36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851964.21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851964.21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638677.42</v>
      </c>
      <c r="K70" s="35">
        <v>0</v>
      </c>
      <c r="L70" s="35">
        <v>0</v>
      </c>
      <c r="M70" s="35">
        <v>0</v>
      </c>
      <c r="N70" s="29">
        <f t="shared" si="23"/>
        <v>638677.42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808348.36</v>
      </c>
      <c r="L71" s="35">
        <v>0</v>
      </c>
      <c r="M71" s="61"/>
      <c r="N71" s="26">
        <f t="shared" si="23"/>
        <v>808348.36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355118.41</v>
      </c>
      <c r="M72" s="35">
        <v>0</v>
      </c>
      <c r="N72" s="29">
        <f t="shared" si="23"/>
        <v>355118.41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207189.95</v>
      </c>
      <c r="N73" s="26">
        <f t="shared" si="23"/>
        <v>207189.95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2.268764192744689</v>
      </c>
      <c r="C78" s="44">
        <v>2.2324876007593604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1.978605125357137</v>
      </c>
      <c r="C79" s="44">
        <v>1.8661645479079056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1.8145493394725227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2.5247459979845117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2.1188528803041624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1.6801618161784697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1.9763157840848589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1.9330384094151212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1.9195522474970599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2.1622792856733524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2.0672495053676694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2.454444773916332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2.4045063558081203</v>
      </c>
      <c r="N90" s="50"/>
      <c r="Y90"/>
    </row>
    <row r="91" spans="1:13" ht="39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2017-05-02T19:41:57Z</dcterms:modified>
  <cp:category/>
  <cp:version/>
  <cp:contentType/>
  <cp:contentStatus/>
</cp:coreProperties>
</file>