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<sst xmlns="http://schemas.openxmlformats.org/spreadsheetml/2006/main" count="105" uniqueCount="103">
  <si>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</si>
  <si>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</si>
  <si>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</si>
  <si>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</si>
  <si>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</si>
  <si>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</si>
  <si>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</si>
  <si>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</si>
  <si>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</si>
  <si>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</si>
  <si>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</si>
  <si>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</si>
  <si>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</si>
  <si>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</si>
  <si>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</si>
  <si>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</si>
  <si>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</si>
  <si>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</si>
  <si>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</si>
  <si>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</si>
  <si>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</si>
  <si>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</si>
  <si>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</si>
  <si>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</si>
  <si>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</si>
  <si>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</si>
  <si>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</si>
  <si>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</si>
  <si>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</si>
  <si>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</si>
  <si>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</si>
  <si>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</si>
  <si>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</si>
  <si>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</si>
  <si>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</si>
  <si>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</si>
  <si>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</si>
  <si>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</si>
  <si>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</si>
  <si>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</si>
  <si>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</si>
  <si>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</si>
  <si>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</si>
  <si>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</si>
  <si>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</si>
  <si>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</si>
  <si>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</si>
  <si>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</si>
  <si>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</si>
  <si>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</si>
  <si>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</si>
  <si>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</si>
  <si>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</si>
  <si>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</si>
  <si>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</si>
  <si>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</si>
  <si>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</si>
  <si>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</si>
  <si>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</si>
  <si>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</si>
  <si>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</si>
  <si>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</si>
  <si>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</si>
  <si>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</si>
  <si>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</si>
  <si>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</si>
  <si>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</si>
  <si>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</si>
  <si>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</si>
  <si>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</si>
  <si>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</si>
  <si>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</si>
  <si>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</si>
  <si>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</si>
  <si>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</si>
  <si>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</si>
  <si>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</si>
  <si>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</si>
  <si>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</si>
  <si>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</si>
  <si>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</si>
  <si>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</si>
  <si>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</si>
  <si>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</si>
  <si>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</si>
  <si>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</si>
  <si>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</si>
  <si>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</si>
  <si>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</si>
  <si>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</si>
  <si>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</si>
  <si>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</si>
  <si>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</si>
  <si>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</si>
  <si>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</si>
  <si>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</si>
  <si>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</si>
  <si>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</si>
  <si>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</si>
  <si>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</si>
  <si>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</si>
  <si>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</si>
  <si>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17/04/17 - VENCIMENTO 27/04/17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</si>
</sst>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506279</v>
      </c>
      <c r="C7" s="10">
        <f>C8+C20+C24</f>
        <v>372394</v>
      </c>
      <c r="D7" s="10">
        <f>D8+D20+D24</f>
        <v>393404</v>
      </c>
      <c r="E7" s="10">
        <f>E8+E20+E24</f>
        <v>53642</v>
      </c>
      <c r="F7" s="10">
        <f aca="true" t="shared" si="0" ref="F7:M7">F8+F20+F24</f>
        <v>331673</v>
      </c>
      <c r="G7" s="10">
        <f t="shared" si="0"/>
        <v>536929</v>
      </c>
      <c r="H7" s="10">
        <f t="shared" si="0"/>
        <v>477031</v>
      </c>
      <c r="I7" s="10">
        <f t="shared" si="0"/>
        <v>425933</v>
      </c>
      <c r="J7" s="10">
        <f t="shared" si="0"/>
        <v>302282</v>
      </c>
      <c r="K7" s="10">
        <f t="shared" si="0"/>
        <v>375616</v>
      </c>
      <c r="L7" s="10">
        <f t="shared" si="0"/>
        <v>153251</v>
      </c>
      <c r="M7" s="10">
        <f t="shared" si="0"/>
        <v>90446</v>
      </c>
      <c r="N7" s="10">
        <f>+N8+N20+N24</f>
        <v>4018880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221437</v>
      </c>
      <c r="C8" s="12">
        <f>+C9+C12+C16</f>
        <v>173956</v>
      </c>
      <c r="D8" s="12">
        <f>+D9+D12+D16</f>
        <v>198312</v>
      </c>
      <c r="E8" s="12">
        <f>+E9+E12+E16</f>
        <v>24169</v>
      </c>
      <c r="F8" s="12">
        <f aca="true" t="shared" si="1" ref="F8:M8">+F9+F12+F16</f>
        <v>152263</v>
      </c>
      <c r="G8" s="12">
        <f t="shared" si="1"/>
        <v>256138</v>
      </c>
      <c r="H8" s="12">
        <f t="shared" si="1"/>
        <v>222669</v>
      </c>
      <c r="I8" s="12">
        <f t="shared" si="1"/>
        <v>204291</v>
      </c>
      <c r="J8" s="12">
        <f t="shared" si="1"/>
        <v>145321</v>
      </c>
      <c r="K8" s="12">
        <f t="shared" si="1"/>
        <v>172479</v>
      </c>
      <c r="L8" s="12">
        <f t="shared" si="1"/>
        <v>79542</v>
      </c>
      <c r="M8" s="12">
        <f t="shared" si="1"/>
        <v>47885</v>
      </c>
      <c r="N8" s="12">
        <f>SUM(B8:M8)</f>
        <v>1898462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19976</v>
      </c>
      <c r="C9" s="14">
        <v>20267</v>
      </c>
      <c r="D9" s="14">
        <v>14807</v>
      </c>
      <c r="E9" s="14">
        <v>1594</v>
      </c>
      <c r="F9" s="14">
        <v>12067</v>
      </c>
      <c r="G9" s="14">
        <v>23527</v>
      </c>
      <c r="H9" s="14">
        <v>26606</v>
      </c>
      <c r="I9" s="14">
        <v>13394</v>
      </c>
      <c r="J9" s="14">
        <v>16616</v>
      </c>
      <c r="K9" s="14">
        <v>14412</v>
      </c>
      <c r="L9" s="14">
        <v>9142</v>
      </c>
      <c r="M9" s="14">
        <v>5615</v>
      </c>
      <c r="N9" s="12">
        <f aca="true" t="shared" si="2" ref="N9:N19">SUM(B9:M9)</f>
        <v>178023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19976</v>
      </c>
      <c r="C10" s="14">
        <f>+C9-C11</f>
        <v>20267</v>
      </c>
      <c r="D10" s="14">
        <f>+D9-D11</f>
        <v>14807</v>
      </c>
      <c r="E10" s="14">
        <f>+E9-E11</f>
        <v>1594</v>
      </c>
      <c r="F10" s="14">
        <f aca="true" t="shared" si="3" ref="F10:M10">+F9-F11</f>
        <v>12067</v>
      </c>
      <c r="G10" s="14">
        <f t="shared" si="3"/>
        <v>23527</v>
      </c>
      <c r="H10" s="14">
        <f t="shared" si="3"/>
        <v>26606</v>
      </c>
      <c r="I10" s="14">
        <f t="shared" si="3"/>
        <v>13394</v>
      </c>
      <c r="J10" s="14">
        <f t="shared" si="3"/>
        <v>16616</v>
      </c>
      <c r="K10" s="14">
        <f t="shared" si="3"/>
        <v>14412</v>
      </c>
      <c r="L10" s="14">
        <f t="shared" si="3"/>
        <v>9142</v>
      </c>
      <c r="M10" s="14">
        <f t="shared" si="3"/>
        <v>5615</v>
      </c>
      <c r="N10" s="12">
        <f t="shared" si="2"/>
        <v>178023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167983</v>
      </c>
      <c r="C12" s="14">
        <f>C13+C14+C15</f>
        <v>131777</v>
      </c>
      <c r="D12" s="14">
        <f>D13+D14+D15</f>
        <v>157533</v>
      </c>
      <c r="E12" s="14">
        <f>E13+E14+E15</f>
        <v>19564</v>
      </c>
      <c r="F12" s="14">
        <f aca="true" t="shared" si="4" ref="F12:M12">F13+F14+F15</f>
        <v>119130</v>
      </c>
      <c r="G12" s="14">
        <f t="shared" si="4"/>
        <v>197849</v>
      </c>
      <c r="H12" s="14">
        <f t="shared" si="4"/>
        <v>166483</v>
      </c>
      <c r="I12" s="14">
        <f t="shared" si="4"/>
        <v>160765</v>
      </c>
      <c r="J12" s="14">
        <f t="shared" si="4"/>
        <v>108324</v>
      </c>
      <c r="K12" s="14">
        <f t="shared" si="4"/>
        <v>128730</v>
      </c>
      <c r="L12" s="14">
        <f t="shared" si="4"/>
        <v>60303</v>
      </c>
      <c r="M12" s="14">
        <f t="shared" si="4"/>
        <v>36763</v>
      </c>
      <c r="N12" s="12">
        <f t="shared" si="2"/>
        <v>1455204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81502</v>
      </c>
      <c r="C13" s="14">
        <v>65069</v>
      </c>
      <c r="D13" s="14">
        <v>76206</v>
      </c>
      <c r="E13" s="14">
        <v>9824</v>
      </c>
      <c r="F13" s="14">
        <v>57357</v>
      </c>
      <c r="G13" s="14">
        <v>95723</v>
      </c>
      <c r="H13" s="14">
        <v>84845</v>
      </c>
      <c r="I13" s="14">
        <v>80769</v>
      </c>
      <c r="J13" s="14">
        <v>52291</v>
      </c>
      <c r="K13" s="14">
        <v>62440</v>
      </c>
      <c r="L13" s="14">
        <v>28640</v>
      </c>
      <c r="M13" s="14">
        <v>17154</v>
      </c>
      <c r="N13" s="12">
        <f t="shared" si="2"/>
        <v>711820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82026</v>
      </c>
      <c r="C14" s="14">
        <v>60915</v>
      </c>
      <c r="D14" s="14">
        <v>78216</v>
      </c>
      <c r="E14" s="14">
        <v>9068</v>
      </c>
      <c r="F14" s="14">
        <v>57852</v>
      </c>
      <c r="G14" s="14">
        <v>93601</v>
      </c>
      <c r="H14" s="14">
        <v>75760</v>
      </c>
      <c r="I14" s="14">
        <v>76953</v>
      </c>
      <c r="J14" s="14">
        <v>52689</v>
      </c>
      <c r="K14" s="14">
        <v>63127</v>
      </c>
      <c r="L14" s="14">
        <v>29710</v>
      </c>
      <c r="M14" s="14">
        <v>18726</v>
      </c>
      <c r="N14" s="12">
        <f t="shared" si="2"/>
        <v>698643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4455</v>
      </c>
      <c r="C15" s="14">
        <v>5793</v>
      </c>
      <c r="D15" s="14">
        <v>3111</v>
      </c>
      <c r="E15" s="14">
        <v>672</v>
      </c>
      <c r="F15" s="14">
        <v>3921</v>
      </c>
      <c r="G15" s="14">
        <v>8525</v>
      </c>
      <c r="H15" s="14">
        <v>5878</v>
      </c>
      <c r="I15" s="14">
        <v>3043</v>
      </c>
      <c r="J15" s="14">
        <v>3344</v>
      </c>
      <c r="K15" s="14">
        <v>3163</v>
      </c>
      <c r="L15" s="14">
        <v>1953</v>
      </c>
      <c r="M15" s="14">
        <v>883</v>
      </c>
      <c r="N15" s="12">
        <f t="shared" si="2"/>
        <v>44741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33478</v>
      </c>
      <c r="C16" s="14">
        <f>C17+C18+C19</f>
        <v>21912</v>
      </c>
      <c r="D16" s="14">
        <f>D17+D18+D19</f>
        <v>25972</v>
      </c>
      <c r="E16" s="14">
        <f>E17+E18+E19</f>
        <v>3011</v>
      </c>
      <c r="F16" s="14">
        <f aca="true" t="shared" si="5" ref="F16:M16">F17+F18+F19</f>
        <v>21066</v>
      </c>
      <c r="G16" s="14">
        <f t="shared" si="5"/>
        <v>34762</v>
      </c>
      <c r="H16" s="14">
        <f t="shared" si="5"/>
        <v>29580</v>
      </c>
      <c r="I16" s="14">
        <f t="shared" si="5"/>
        <v>30132</v>
      </c>
      <c r="J16" s="14">
        <f t="shared" si="5"/>
        <v>20381</v>
      </c>
      <c r="K16" s="14">
        <f t="shared" si="5"/>
        <v>29337</v>
      </c>
      <c r="L16" s="14">
        <f t="shared" si="5"/>
        <v>10097</v>
      </c>
      <c r="M16" s="14">
        <f t="shared" si="5"/>
        <v>5507</v>
      </c>
      <c r="N16" s="12">
        <f t="shared" si="2"/>
        <v>265235</v>
      </c>
    </row>
    <row r="17" spans="1:25" ht="18.75" customHeight="1">
      <c r="A17" s="15" t="s">
        <v>16</v>
      </c>
      <c r="B17" s="14">
        <v>18257</v>
      </c>
      <c r="C17" s="14">
        <v>12890</v>
      </c>
      <c r="D17" s="14">
        <v>12610</v>
      </c>
      <c r="E17" s="14">
        <v>1668</v>
      </c>
      <c r="F17" s="14">
        <v>11109</v>
      </c>
      <c r="G17" s="14">
        <v>19462</v>
      </c>
      <c r="H17" s="14">
        <v>16385</v>
      </c>
      <c r="I17" s="14">
        <v>17386</v>
      </c>
      <c r="J17" s="14">
        <v>11247</v>
      </c>
      <c r="K17" s="14">
        <v>16243</v>
      </c>
      <c r="L17" s="14">
        <v>5740</v>
      </c>
      <c r="M17" s="14">
        <v>2875</v>
      </c>
      <c r="N17" s="12">
        <f t="shared" si="2"/>
        <v>145872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14763</v>
      </c>
      <c r="C18" s="14">
        <v>8537</v>
      </c>
      <c r="D18" s="14">
        <v>13115</v>
      </c>
      <c r="E18" s="14">
        <v>1310</v>
      </c>
      <c r="F18" s="14">
        <v>9563</v>
      </c>
      <c r="G18" s="14">
        <v>14604</v>
      </c>
      <c r="H18" s="14">
        <v>12718</v>
      </c>
      <c r="I18" s="14">
        <v>12444</v>
      </c>
      <c r="J18" s="14">
        <v>8894</v>
      </c>
      <c r="K18" s="14">
        <v>12830</v>
      </c>
      <c r="L18" s="14">
        <v>4205</v>
      </c>
      <c r="M18" s="14">
        <v>2546</v>
      </c>
      <c r="N18" s="12">
        <f t="shared" si="2"/>
        <v>115529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458</v>
      </c>
      <c r="C19" s="14">
        <v>485</v>
      </c>
      <c r="D19" s="14">
        <v>247</v>
      </c>
      <c r="E19" s="14">
        <v>33</v>
      </c>
      <c r="F19" s="14">
        <v>394</v>
      </c>
      <c r="G19" s="14">
        <v>696</v>
      </c>
      <c r="H19" s="14">
        <v>477</v>
      </c>
      <c r="I19" s="14">
        <v>302</v>
      </c>
      <c r="J19" s="14">
        <v>240</v>
      </c>
      <c r="K19" s="14">
        <v>264</v>
      </c>
      <c r="L19" s="14">
        <v>152</v>
      </c>
      <c r="M19" s="14">
        <v>86</v>
      </c>
      <c r="N19" s="12">
        <f t="shared" si="2"/>
        <v>3834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123942</v>
      </c>
      <c r="C20" s="18">
        <f>C21+C22+C23</f>
        <v>77362</v>
      </c>
      <c r="D20" s="18">
        <f>D21+D22+D23</f>
        <v>75106</v>
      </c>
      <c r="E20" s="18">
        <f>E21+E22+E23</f>
        <v>10144</v>
      </c>
      <c r="F20" s="18">
        <f aca="true" t="shared" si="6" ref="F20:M20">F21+F22+F23</f>
        <v>62856</v>
      </c>
      <c r="G20" s="18">
        <f t="shared" si="6"/>
        <v>102660</v>
      </c>
      <c r="H20" s="18">
        <f t="shared" si="6"/>
        <v>104867</v>
      </c>
      <c r="I20" s="18">
        <f t="shared" si="6"/>
        <v>99236</v>
      </c>
      <c r="J20" s="18">
        <f t="shared" si="6"/>
        <v>65449</v>
      </c>
      <c r="K20" s="18">
        <f t="shared" si="6"/>
        <v>101098</v>
      </c>
      <c r="L20" s="18">
        <f t="shared" si="6"/>
        <v>39610</v>
      </c>
      <c r="M20" s="18">
        <f t="shared" si="6"/>
        <v>22910</v>
      </c>
      <c r="N20" s="12">
        <f aca="true" t="shared" si="7" ref="N20:N26">SUM(B20:M20)</f>
        <v>885240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66128</v>
      </c>
      <c r="C21" s="14">
        <v>43785</v>
      </c>
      <c r="D21" s="14">
        <v>42097</v>
      </c>
      <c r="E21" s="14">
        <v>5742</v>
      </c>
      <c r="F21" s="14">
        <v>34586</v>
      </c>
      <c r="G21" s="14">
        <v>57025</v>
      </c>
      <c r="H21" s="14">
        <v>61081</v>
      </c>
      <c r="I21" s="14">
        <v>55603</v>
      </c>
      <c r="J21" s="14">
        <v>35837</v>
      </c>
      <c r="K21" s="14">
        <v>53997</v>
      </c>
      <c r="L21" s="14">
        <v>21279</v>
      </c>
      <c r="M21" s="14">
        <v>11959</v>
      </c>
      <c r="N21" s="12">
        <f t="shared" si="7"/>
        <v>489119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55471</v>
      </c>
      <c r="C22" s="14">
        <v>31514</v>
      </c>
      <c r="D22" s="14">
        <v>31895</v>
      </c>
      <c r="E22" s="14">
        <v>4179</v>
      </c>
      <c r="F22" s="14">
        <v>26819</v>
      </c>
      <c r="G22" s="14">
        <v>42825</v>
      </c>
      <c r="H22" s="14">
        <v>41734</v>
      </c>
      <c r="I22" s="14">
        <v>42010</v>
      </c>
      <c r="J22" s="14">
        <v>28314</v>
      </c>
      <c r="K22" s="14">
        <v>45331</v>
      </c>
      <c r="L22" s="14">
        <v>17526</v>
      </c>
      <c r="M22" s="14">
        <v>10575</v>
      </c>
      <c r="N22" s="12">
        <f t="shared" si="7"/>
        <v>378193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2343</v>
      </c>
      <c r="C23" s="14">
        <v>2063</v>
      </c>
      <c r="D23" s="14">
        <v>1114</v>
      </c>
      <c r="E23" s="14">
        <v>223</v>
      </c>
      <c r="F23" s="14">
        <v>1451</v>
      </c>
      <c r="G23" s="14">
        <v>2810</v>
      </c>
      <c r="H23" s="14">
        <v>2052</v>
      </c>
      <c r="I23" s="14">
        <v>1623</v>
      </c>
      <c r="J23" s="14">
        <v>1298</v>
      </c>
      <c r="K23" s="14">
        <v>1770</v>
      </c>
      <c r="L23" s="14">
        <v>805</v>
      </c>
      <c r="M23" s="14">
        <v>376</v>
      </c>
      <c r="N23" s="12">
        <f t="shared" si="7"/>
        <v>17928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160900</v>
      </c>
      <c r="C24" s="14">
        <f>C25+C26</f>
        <v>121076</v>
      </c>
      <c r="D24" s="14">
        <f>D25+D26</f>
        <v>119986</v>
      </c>
      <c r="E24" s="14">
        <f>E25+E26</f>
        <v>19329</v>
      </c>
      <c r="F24" s="14">
        <f aca="true" t="shared" si="8" ref="F24:M24">F25+F26</f>
        <v>116554</v>
      </c>
      <c r="G24" s="14">
        <f t="shared" si="8"/>
        <v>178131</v>
      </c>
      <c r="H24" s="14">
        <f t="shared" si="8"/>
        <v>149495</v>
      </c>
      <c r="I24" s="14">
        <f t="shared" si="8"/>
        <v>122406</v>
      </c>
      <c r="J24" s="14">
        <f t="shared" si="8"/>
        <v>91512</v>
      </c>
      <c r="K24" s="14">
        <f t="shared" si="8"/>
        <v>102039</v>
      </c>
      <c r="L24" s="14">
        <f t="shared" si="8"/>
        <v>34099</v>
      </c>
      <c r="M24" s="14">
        <f t="shared" si="8"/>
        <v>19651</v>
      </c>
      <c r="N24" s="12">
        <f t="shared" si="7"/>
        <v>1235178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66347</v>
      </c>
      <c r="C25" s="14">
        <v>55754</v>
      </c>
      <c r="D25" s="14">
        <v>56581</v>
      </c>
      <c r="E25" s="14">
        <v>9941</v>
      </c>
      <c r="F25" s="14">
        <v>54220</v>
      </c>
      <c r="G25" s="14">
        <v>87527</v>
      </c>
      <c r="H25" s="14">
        <v>76441</v>
      </c>
      <c r="I25" s="14">
        <v>53712</v>
      </c>
      <c r="J25" s="14">
        <v>45703</v>
      </c>
      <c r="K25" s="14">
        <v>44781</v>
      </c>
      <c r="L25" s="14">
        <v>14970</v>
      </c>
      <c r="M25" s="14">
        <v>7834</v>
      </c>
      <c r="N25" s="12">
        <f t="shared" si="7"/>
        <v>573811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94553</v>
      </c>
      <c r="C26" s="14">
        <v>65322</v>
      </c>
      <c r="D26" s="14">
        <v>63405</v>
      </c>
      <c r="E26" s="14">
        <v>9388</v>
      </c>
      <c r="F26" s="14">
        <v>62334</v>
      </c>
      <c r="G26" s="14">
        <v>90604</v>
      </c>
      <c r="H26" s="14">
        <v>73054</v>
      </c>
      <c r="I26" s="14">
        <v>68694</v>
      </c>
      <c r="J26" s="14">
        <v>45809</v>
      </c>
      <c r="K26" s="14">
        <v>57258</v>
      </c>
      <c r="L26" s="14">
        <v>19129</v>
      </c>
      <c r="M26" s="14">
        <v>11817</v>
      </c>
      <c r="N26" s="12">
        <f t="shared" si="7"/>
        <v>661367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1027462.2612833399</v>
      </c>
      <c r="C36" s="61">
        <f aca="true" t="shared" si="11" ref="C36:M36">C37+C38+C39+C40</f>
        <v>730247.951017</v>
      </c>
      <c r="D36" s="61">
        <f t="shared" si="11"/>
        <v>724057.2566702</v>
      </c>
      <c r="E36" s="61">
        <f t="shared" si="11"/>
        <v>135492.52661279996</v>
      </c>
      <c r="F36" s="61">
        <f t="shared" si="11"/>
        <v>702867.72664965</v>
      </c>
      <c r="G36" s="61">
        <f t="shared" si="11"/>
        <v>902233.0066000001</v>
      </c>
      <c r="H36" s="61">
        <f t="shared" si="11"/>
        <v>938307.6479</v>
      </c>
      <c r="I36" s="61">
        <f t="shared" si="11"/>
        <v>817744.7947093999</v>
      </c>
      <c r="J36" s="61">
        <f t="shared" si="11"/>
        <v>653697.8192726</v>
      </c>
      <c r="K36" s="61">
        <f t="shared" si="11"/>
        <v>776615.26025216</v>
      </c>
      <c r="L36" s="61">
        <f t="shared" si="11"/>
        <v>376204.54817893</v>
      </c>
      <c r="M36" s="61">
        <f t="shared" si="11"/>
        <v>217516.16283776003</v>
      </c>
      <c r="N36" s="61">
        <f>N37+N38+N39+N40</f>
        <v>8002446.961983842</v>
      </c>
    </row>
    <row r="37" spans="1:14" ht="18.75" customHeight="1">
      <c r="A37" s="58" t="s">
        <v>55</v>
      </c>
      <c r="B37" s="55">
        <f aca="true" t="shared" si="12" ref="B37:M37">B29*B7</f>
        <v>1027341.3467999999</v>
      </c>
      <c r="C37" s="55">
        <f t="shared" si="12"/>
        <v>730041.1976</v>
      </c>
      <c r="D37" s="55">
        <f t="shared" si="12"/>
        <v>713949.5792</v>
      </c>
      <c r="E37" s="55">
        <f t="shared" si="12"/>
        <v>135183.20419999998</v>
      </c>
      <c r="F37" s="55">
        <f t="shared" si="12"/>
        <v>702815.087</v>
      </c>
      <c r="G37" s="55">
        <f t="shared" si="12"/>
        <v>902309.1845000001</v>
      </c>
      <c r="H37" s="55">
        <f t="shared" si="12"/>
        <v>938081.4615</v>
      </c>
      <c r="I37" s="55">
        <f t="shared" si="12"/>
        <v>817620.9868</v>
      </c>
      <c r="J37" s="55">
        <f t="shared" si="12"/>
        <v>653503.4558</v>
      </c>
      <c r="K37" s="55">
        <f t="shared" si="12"/>
        <v>776360.7104</v>
      </c>
      <c r="L37" s="55">
        <f t="shared" si="12"/>
        <v>376062.6289</v>
      </c>
      <c r="M37" s="55">
        <f t="shared" si="12"/>
        <v>217459.31780000002</v>
      </c>
      <c r="N37" s="57">
        <f>SUM(B37:M37)</f>
        <v>7990728.160500001</v>
      </c>
    </row>
    <row r="38" spans="1:14" ht="18.75" customHeight="1">
      <c r="A38" s="58" t="s">
        <v>56</v>
      </c>
      <c r="B38" s="55">
        <f aca="true" t="shared" si="13" ref="B38:M38">B30*B7</f>
        <v>-3136.16551666</v>
      </c>
      <c r="C38" s="55">
        <f t="shared" si="13"/>
        <v>-2185.766583</v>
      </c>
      <c r="D38" s="55">
        <f t="shared" si="13"/>
        <v>-2183.3725298</v>
      </c>
      <c r="E38" s="55">
        <f t="shared" si="13"/>
        <v>-336.9575872</v>
      </c>
      <c r="F38" s="55">
        <f t="shared" si="13"/>
        <v>-2108.76035035</v>
      </c>
      <c r="G38" s="55">
        <f t="shared" si="13"/>
        <v>-2738.3379</v>
      </c>
      <c r="H38" s="55">
        <f t="shared" si="13"/>
        <v>-2671.3736</v>
      </c>
      <c r="I38" s="55">
        <f t="shared" si="13"/>
        <v>-2422.7920906</v>
      </c>
      <c r="J38" s="55">
        <f t="shared" si="13"/>
        <v>-1924.2365274</v>
      </c>
      <c r="K38" s="55">
        <f t="shared" si="13"/>
        <v>-2347.69014784</v>
      </c>
      <c r="L38" s="55">
        <f t="shared" si="13"/>
        <v>-1129.2407210699998</v>
      </c>
      <c r="M38" s="55">
        <f t="shared" si="13"/>
        <v>-662.19496224</v>
      </c>
      <c r="N38" s="25">
        <f>SUM(B38:M38)</f>
        <v>-23846.888516159997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-75908.8</v>
      </c>
      <c r="C42" s="25">
        <f aca="true" t="shared" si="15" ref="C42:M42">+C43+C46+C54+C55</f>
        <v>-77014.6</v>
      </c>
      <c r="D42" s="25">
        <f t="shared" si="15"/>
        <v>-56266.6</v>
      </c>
      <c r="E42" s="25">
        <f t="shared" si="15"/>
        <v>-6557.2</v>
      </c>
      <c r="F42" s="25">
        <f t="shared" si="15"/>
        <v>-45854.6</v>
      </c>
      <c r="G42" s="25">
        <f t="shared" si="15"/>
        <v>-89402.6</v>
      </c>
      <c r="H42" s="25">
        <f t="shared" si="15"/>
        <v>-101602.8</v>
      </c>
      <c r="I42" s="25">
        <f t="shared" si="15"/>
        <v>-50897.2</v>
      </c>
      <c r="J42" s="25">
        <f t="shared" si="15"/>
        <v>-63140.8</v>
      </c>
      <c r="K42" s="25">
        <f t="shared" si="15"/>
        <v>-54765.6</v>
      </c>
      <c r="L42" s="25">
        <f t="shared" si="15"/>
        <v>-34739.6</v>
      </c>
      <c r="M42" s="25">
        <f t="shared" si="15"/>
        <v>-21337</v>
      </c>
      <c r="N42" s="25">
        <f>+N43+N46+N54+N55</f>
        <v>-677487.4</v>
      </c>
    </row>
    <row r="43" spans="1:14" ht="18.75" customHeight="1">
      <c r="A43" s="17" t="s">
        <v>60</v>
      </c>
      <c r="B43" s="26">
        <f>B44+B45</f>
        <v>-75908.8</v>
      </c>
      <c r="C43" s="26">
        <f>C44+C45</f>
        <v>-77014.6</v>
      </c>
      <c r="D43" s="26">
        <f>D44+D45</f>
        <v>-56266.6</v>
      </c>
      <c r="E43" s="26">
        <f>E44+E45</f>
        <v>-6057.2</v>
      </c>
      <c r="F43" s="26">
        <f aca="true" t="shared" si="16" ref="F43:M43">F44+F45</f>
        <v>-45854.6</v>
      </c>
      <c r="G43" s="26">
        <f t="shared" si="16"/>
        <v>-89402.6</v>
      </c>
      <c r="H43" s="26">
        <f t="shared" si="16"/>
        <v>-101102.8</v>
      </c>
      <c r="I43" s="26">
        <f t="shared" si="16"/>
        <v>-50897.2</v>
      </c>
      <c r="J43" s="26">
        <f t="shared" si="16"/>
        <v>-63140.8</v>
      </c>
      <c r="K43" s="26">
        <f t="shared" si="16"/>
        <v>-54765.6</v>
      </c>
      <c r="L43" s="26">
        <f t="shared" si="16"/>
        <v>-34739.6</v>
      </c>
      <c r="M43" s="26">
        <f t="shared" si="16"/>
        <v>-21337</v>
      </c>
      <c r="N43" s="25">
        <f aca="true" t="shared" si="17" ref="N43:N55">SUM(B43:M43)</f>
        <v>-676487.4</v>
      </c>
    </row>
    <row r="44" spans="1:25" ht="18.75" customHeight="1">
      <c r="A44" s="13" t="s">
        <v>61</v>
      </c>
      <c r="B44" s="20">
        <f>ROUND(-B9*$D$3,2)</f>
        <v>-75908.8</v>
      </c>
      <c r="C44" s="20">
        <f>ROUND(-C9*$D$3,2)</f>
        <v>-77014.6</v>
      </c>
      <c r="D44" s="20">
        <f>ROUND(-D9*$D$3,2)</f>
        <v>-56266.6</v>
      </c>
      <c r="E44" s="20">
        <f>ROUND(-E9*$D$3,2)</f>
        <v>-6057.2</v>
      </c>
      <c r="F44" s="20">
        <f aca="true" t="shared" si="18" ref="F44:M44">ROUND(-F9*$D$3,2)</f>
        <v>-45854.6</v>
      </c>
      <c r="G44" s="20">
        <f t="shared" si="18"/>
        <v>-89402.6</v>
      </c>
      <c r="H44" s="20">
        <f t="shared" si="18"/>
        <v>-101102.8</v>
      </c>
      <c r="I44" s="20">
        <f t="shared" si="18"/>
        <v>-50897.2</v>
      </c>
      <c r="J44" s="20">
        <f t="shared" si="18"/>
        <v>-63140.8</v>
      </c>
      <c r="K44" s="20">
        <f t="shared" si="18"/>
        <v>-54765.6</v>
      </c>
      <c r="L44" s="20">
        <f t="shared" si="18"/>
        <v>-34739.6</v>
      </c>
      <c r="M44" s="20">
        <f t="shared" si="18"/>
        <v>-21337</v>
      </c>
      <c r="N44" s="47">
        <f t="shared" si="17"/>
        <v>-676487.4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951553.4612833399</v>
      </c>
      <c r="C57" s="29">
        <f t="shared" si="21"/>
        <v>653233.351017</v>
      </c>
      <c r="D57" s="29">
        <f t="shared" si="21"/>
        <v>667790.6566702</v>
      </c>
      <c r="E57" s="29">
        <f t="shared" si="21"/>
        <v>128935.32661279997</v>
      </c>
      <c r="F57" s="29">
        <f t="shared" si="21"/>
        <v>657013.12664965</v>
      </c>
      <c r="G57" s="29">
        <f t="shared" si="21"/>
        <v>812830.4066000001</v>
      </c>
      <c r="H57" s="29">
        <f t="shared" si="21"/>
        <v>836704.8478999999</v>
      </c>
      <c r="I57" s="29">
        <f t="shared" si="21"/>
        <v>766847.5947094</v>
      </c>
      <c r="J57" s="29">
        <f t="shared" si="21"/>
        <v>590557.0192726</v>
      </c>
      <c r="K57" s="29">
        <f t="shared" si="21"/>
        <v>721849.66025216</v>
      </c>
      <c r="L57" s="29">
        <f t="shared" si="21"/>
        <v>341464.94817893003</v>
      </c>
      <c r="M57" s="29">
        <f t="shared" si="21"/>
        <v>196179.16283776003</v>
      </c>
      <c r="N57" s="29">
        <f>SUM(B57:M57)</f>
        <v>7324959.5619838415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951553.46</v>
      </c>
      <c r="C60" s="36">
        <f aca="true" t="shared" si="22" ref="C60:M60">SUM(C61:C74)</f>
        <v>653233.3400000001</v>
      </c>
      <c r="D60" s="36">
        <f t="shared" si="22"/>
        <v>667790.66</v>
      </c>
      <c r="E60" s="36">
        <f t="shared" si="22"/>
        <v>128935.32</v>
      </c>
      <c r="F60" s="36">
        <f t="shared" si="22"/>
        <v>657013.13</v>
      </c>
      <c r="G60" s="36">
        <f t="shared" si="22"/>
        <v>812830.4</v>
      </c>
      <c r="H60" s="36">
        <f t="shared" si="22"/>
        <v>836704.8500000001</v>
      </c>
      <c r="I60" s="36">
        <f t="shared" si="22"/>
        <v>766847.6</v>
      </c>
      <c r="J60" s="36">
        <f t="shared" si="22"/>
        <v>590557.02</v>
      </c>
      <c r="K60" s="36">
        <f t="shared" si="22"/>
        <v>721849.66</v>
      </c>
      <c r="L60" s="36">
        <f t="shared" si="22"/>
        <v>341464.95</v>
      </c>
      <c r="M60" s="36">
        <f t="shared" si="22"/>
        <v>196179.17</v>
      </c>
      <c r="N60" s="29">
        <f>SUM(N61:N74)</f>
        <v>7324959.56</v>
      </c>
    </row>
    <row r="61" spans="1:15" ht="18.75" customHeight="1">
      <c r="A61" s="17" t="s">
        <v>75</v>
      </c>
      <c r="B61" s="36">
        <v>187016.21</v>
      </c>
      <c r="C61" s="36">
        <v>192587.07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379603.28</v>
      </c>
      <c r="O61"/>
    </row>
    <row r="62" spans="1:15" ht="18.75" customHeight="1">
      <c r="A62" s="17" t="s">
        <v>76</v>
      </c>
      <c r="B62" s="36">
        <v>764537.25</v>
      </c>
      <c r="C62" s="36">
        <v>460646.27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1225183.52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667790.66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667790.66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128935.32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128935.32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657013.13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657013.13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812830.4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812830.4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653441.42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653441.42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183263.43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183263.43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766847.6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766847.6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590557.02</v>
      </c>
      <c r="K70" s="35">
        <v>0</v>
      </c>
      <c r="L70" s="35">
        <v>0</v>
      </c>
      <c r="M70" s="35">
        <v>0</v>
      </c>
      <c r="N70" s="29">
        <f t="shared" si="23"/>
        <v>590557.02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721849.66</v>
      </c>
      <c r="L71" s="35">
        <v>0</v>
      </c>
      <c r="M71" s="62"/>
      <c r="N71" s="26">
        <f t="shared" si="23"/>
        <v>721849.66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341464.95</v>
      </c>
      <c r="M72" s="35">
        <v>0</v>
      </c>
      <c r="N72" s="29">
        <f t="shared" si="23"/>
        <v>341464.95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196179.17</v>
      </c>
      <c r="N73" s="26">
        <f t="shared" si="23"/>
        <v>196179.17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2.2679180394595506</v>
      </c>
      <c r="C78" s="45">
        <v>2.2319114129644633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1.9789587391164911</v>
      </c>
      <c r="C79" s="45">
        <v>1.8664551611734879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1.8147441476705881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2.525866422072256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2.119158709480874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1.6803581229548041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1.9768008033640023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1.933279718500775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1.9198906746117346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2.162542987252301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2.067577686392912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2.4548260577675185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2.4049284969789713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2017-04-26T20:00:54Z</dcterms:modified>
  <cp:category/>
  <cp:version/>
  <cp:contentType/>
  <cp:contentStatus/>
</cp:coreProperties>
</file>