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<sst xmlns="http://schemas.openxmlformats.org/spreadsheetml/2006/main" count="105" uniqueCount="103">
  <si>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</si>
  <si>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</si>
  <si>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</si>
  <si>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</si>
  <si>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</si>
  <si>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</si>
  <si>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</si>
  <si>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</si>
  <si>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</si>
  <si>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</si>
  <si>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</si>
  <si>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</si>
  <si>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</si>
  <si>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</si>
  <si>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</si>
  <si>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</si>
  <si>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</si>
  <si>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</si>
  <si>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</si>
  <si>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</si>
  <si>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</si>
  <si>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</si>
  <si>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</si>
  <si>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</si>
  <si>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</si>
  <si>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</si>
  <si>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</si>
  <si>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</si>
  <si>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</si>
  <si>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</si>
  <si>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</si>
  <si>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</si>
  <si>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</si>
  <si>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</si>
  <si>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</si>
  <si>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</si>
  <si>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</si>
  <si>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</si>
  <si>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</si>
  <si>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</si>
  <si>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</si>
  <si>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</si>
  <si>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</si>
  <si>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</si>
  <si>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</si>
  <si>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</si>
  <si>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</si>
  <si>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</si>
  <si>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</si>
  <si>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</si>
  <si>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</si>
  <si>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</si>
  <si>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</si>
  <si>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</si>
  <si>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</si>
  <si>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</si>
  <si>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</si>
  <si>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</si>
  <si>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</si>
  <si>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</si>
  <si>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</si>
  <si>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</si>
  <si>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</si>
  <si>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</si>
  <si>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</si>
  <si>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</si>
  <si>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</si>
  <si>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</si>
  <si>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</si>
  <si>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</si>
  <si>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</si>
  <si>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</si>
  <si>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</si>
  <si>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</si>
  <si>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</si>
  <si>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</si>
  <si>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</si>
  <si>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</si>
  <si>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</si>
  <si>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</si>
  <si>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</si>
  <si>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</si>
  <si>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</si>
  <si>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</si>
  <si>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</si>
  <si>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</si>
  <si>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</si>
  <si>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</si>
  <si>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</si>
  <si>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</si>
  <si>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</si>
  <si>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</si>
  <si>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</si>
  <si>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</si>
  <si>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</si>
  <si>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</si>
  <si>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</si>
  <si>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</si>
  <si>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</si>
  <si>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</si>
  <si>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</si>
  <si>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</si>
  <si>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16/04/17 - VENCIMENTO 26/04/17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</si>
</sst>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218983</v>
      </c>
      <c r="C7" s="10">
        <f>C8+C20+C24</f>
        <v>141698</v>
      </c>
      <c r="D7" s="10">
        <f>D8+D20+D24</f>
        <v>178247</v>
      </c>
      <c r="E7" s="10">
        <f>E8+E20+E24</f>
        <v>21004</v>
      </c>
      <c r="F7" s="10">
        <f aca="true" t="shared" si="0" ref="F7:M7">F8+F20+F24</f>
        <v>146882</v>
      </c>
      <c r="G7" s="10">
        <f t="shared" si="0"/>
        <v>208188</v>
      </c>
      <c r="H7" s="10">
        <f t="shared" si="0"/>
        <v>179466</v>
      </c>
      <c r="I7" s="10">
        <f t="shared" si="0"/>
        <v>197297</v>
      </c>
      <c r="J7" s="10">
        <f t="shared" si="0"/>
        <v>136090</v>
      </c>
      <c r="K7" s="10">
        <f t="shared" si="0"/>
        <v>187950</v>
      </c>
      <c r="L7" s="10">
        <f t="shared" si="0"/>
        <v>58655</v>
      </c>
      <c r="M7" s="10">
        <f t="shared" si="0"/>
        <v>32520</v>
      </c>
      <c r="N7" s="10">
        <f>+N8+N20+N24</f>
        <v>1706980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98788</v>
      </c>
      <c r="C8" s="12">
        <f>+C9+C12+C16</f>
        <v>66937</v>
      </c>
      <c r="D8" s="12">
        <f>+D9+D12+D16</f>
        <v>87369</v>
      </c>
      <c r="E8" s="12">
        <f>+E9+E12+E16</f>
        <v>9241</v>
      </c>
      <c r="F8" s="12">
        <f aca="true" t="shared" si="1" ref="F8:M8">+F9+F12+F16</f>
        <v>67133</v>
      </c>
      <c r="G8" s="12">
        <f t="shared" si="1"/>
        <v>99310</v>
      </c>
      <c r="H8" s="12">
        <f t="shared" si="1"/>
        <v>85929</v>
      </c>
      <c r="I8" s="12">
        <f t="shared" si="1"/>
        <v>94511</v>
      </c>
      <c r="J8" s="12">
        <f t="shared" si="1"/>
        <v>66041</v>
      </c>
      <c r="K8" s="12">
        <f t="shared" si="1"/>
        <v>90429</v>
      </c>
      <c r="L8" s="12">
        <f t="shared" si="1"/>
        <v>30868</v>
      </c>
      <c r="M8" s="12">
        <f t="shared" si="1"/>
        <v>17941</v>
      </c>
      <c r="N8" s="12">
        <f>SUM(B8:M8)</f>
        <v>814497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14294</v>
      </c>
      <c r="C9" s="14">
        <v>12295</v>
      </c>
      <c r="D9" s="14">
        <v>11697</v>
      </c>
      <c r="E9" s="14">
        <v>755</v>
      </c>
      <c r="F9" s="14">
        <v>8951</v>
      </c>
      <c r="G9" s="14">
        <v>15003</v>
      </c>
      <c r="H9" s="14">
        <v>16179</v>
      </c>
      <c r="I9" s="14">
        <v>9704</v>
      </c>
      <c r="J9" s="14">
        <v>11165</v>
      </c>
      <c r="K9" s="14">
        <v>10384</v>
      </c>
      <c r="L9" s="14">
        <v>4893</v>
      </c>
      <c r="M9" s="14">
        <v>2522</v>
      </c>
      <c r="N9" s="12">
        <f aca="true" t="shared" si="2" ref="N9:N19">SUM(B9:M9)</f>
        <v>117842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14294</v>
      </c>
      <c r="C10" s="14">
        <f>+C9-C11</f>
        <v>12295</v>
      </c>
      <c r="D10" s="14">
        <f>+D9-D11</f>
        <v>11697</v>
      </c>
      <c r="E10" s="14">
        <f>+E9-E11</f>
        <v>755</v>
      </c>
      <c r="F10" s="14">
        <f aca="true" t="shared" si="3" ref="F10:M10">+F9-F11</f>
        <v>8951</v>
      </c>
      <c r="G10" s="14">
        <f t="shared" si="3"/>
        <v>15003</v>
      </c>
      <c r="H10" s="14">
        <f t="shared" si="3"/>
        <v>16179</v>
      </c>
      <c r="I10" s="14">
        <f t="shared" si="3"/>
        <v>9704</v>
      </c>
      <c r="J10" s="14">
        <f t="shared" si="3"/>
        <v>11165</v>
      </c>
      <c r="K10" s="14">
        <f t="shared" si="3"/>
        <v>10384</v>
      </c>
      <c r="L10" s="14">
        <f t="shared" si="3"/>
        <v>4893</v>
      </c>
      <c r="M10" s="14">
        <f t="shared" si="3"/>
        <v>2522</v>
      </c>
      <c r="N10" s="12">
        <f t="shared" si="2"/>
        <v>117842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68009</v>
      </c>
      <c r="C12" s="14">
        <f>C13+C14+C15</f>
        <v>45074</v>
      </c>
      <c r="D12" s="14">
        <f>D13+D14+D15</f>
        <v>62670</v>
      </c>
      <c r="E12" s="14">
        <f>E13+E14+E15</f>
        <v>7111</v>
      </c>
      <c r="F12" s="14">
        <f aca="true" t="shared" si="4" ref="F12:M12">F13+F14+F15</f>
        <v>47507</v>
      </c>
      <c r="G12" s="14">
        <f t="shared" si="4"/>
        <v>69062</v>
      </c>
      <c r="H12" s="14">
        <f t="shared" si="4"/>
        <v>57277</v>
      </c>
      <c r="I12" s="14">
        <f t="shared" si="4"/>
        <v>68720</v>
      </c>
      <c r="J12" s="14">
        <f t="shared" si="4"/>
        <v>44068</v>
      </c>
      <c r="K12" s="14">
        <f t="shared" si="4"/>
        <v>62012</v>
      </c>
      <c r="L12" s="14">
        <f t="shared" si="4"/>
        <v>21444</v>
      </c>
      <c r="M12" s="14">
        <f t="shared" si="4"/>
        <v>12938</v>
      </c>
      <c r="N12" s="12">
        <f t="shared" si="2"/>
        <v>565892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32926</v>
      </c>
      <c r="C13" s="14">
        <v>23014</v>
      </c>
      <c r="D13" s="14">
        <v>30907</v>
      </c>
      <c r="E13" s="14">
        <v>3504</v>
      </c>
      <c r="F13" s="14">
        <v>23599</v>
      </c>
      <c r="G13" s="14">
        <v>34051</v>
      </c>
      <c r="H13" s="14">
        <v>29092</v>
      </c>
      <c r="I13" s="14">
        <v>34141</v>
      </c>
      <c r="J13" s="14">
        <v>21102</v>
      </c>
      <c r="K13" s="14">
        <v>28417</v>
      </c>
      <c r="L13" s="14">
        <v>9411</v>
      </c>
      <c r="M13" s="14">
        <v>5614</v>
      </c>
      <c r="N13" s="12">
        <f t="shared" si="2"/>
        <v>275778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34112</v>
      </c>
      <c r="C14" s="14">
        <v>21149</v>
      </c>
      <c r="D14" s="14">
        <v>31047</v>
      </c>
      <c r="E14" s="14">
        <v>3469</v>
      </c>
      <c r="F14" s="14">
        <v>23081</v>
      </c>
      <c r="G14" s="14">
        <v>33497</v>
      </c>
      <c r="H14" s="14">
        <v>27106</v>
      </c>
      <c r="I14" s="14">
        <v>33844</v>
      </c>
      <c r="J14" s="14">
        <v>22200</v>
      </c>
      <c r="K14" s="14">
        <v>32761</v>
      </c>
      <c r="L14" s="14">
        <v>11689</v>
      </c>
      <c r="M14" s="14">
        <v>7142</v>
      </c>
      <c r="N14" s="12">
        <f t="shared" si="2"/>
        <v>281097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971</v>
      </c>
      <c r="C15" s="14">
        <v>911</v>
      </c>
      <c r="D15" s="14">
        <v>716</v>
      </c>
      <c r="E15" s="14">
        <v>138</v>
      </c>
      <c r="F15" s="14">
        <v>827</v>
      </c>
      <c r="G15" s="14">
        <v>1514</v>
      </c>
      <c r="H15" s="14">
        <v>1079</v>
      </c>
      <c r="I15" s="14">
        <v>735</v>
      </c>
      <c r="J15" s="14">
        <v>766</v>
      </c>
      <c r="K15" s="14">
        <v>834</v>
      </c>
      <c r="L15" s="14">
        <v>344</v>
      </c>
      <c r="M15" s="14">
        <v>182</v>
      </c>
      <c r="N15" s="12">
        <f t="shared" si="2"/>
        <v>9017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16485</v>
      </c>
      <c r="C16" s="14">
        <f>C17+C18+C19</f>
        <v>9568</v>
      </c>
      <c r="D16" s="14">
        <f>D17+D18+D19</f>
        <v>13002</v>
      </c>
      <c r="E16" s="14">
        <f>E17+E18+E19</f>
        <v>1375</v>
      </c>
      <c r="F16" s="14">
        <f aca="true" t="shared" si="5" ref="F16:M16">F17+F18+F19</f>
        <v>10675</v>
      </c>
      <c r="G16" s="14">
        <f t="shared" si="5"/>
        <v>15245</v>
      </c>
      <c r="H16" s="14">
        <f t="shared" si="5"/>
        <v>12473</v>
      </c>
      <c r="I16" s="14">
        <f t="shared" si="5"/>
        <v>16087</v>
      </c>
      <c r="J16" s="14">
        <f t="shared" si="5"/>
        <v>10808</v>
      </c>
      <c r="K16" s="14">
        <f t="shared" si="5"/>
        <v>18033</v>
      </c>
      <c r="L16" s="14">
        <f t="shared" si="5"/>
        <v>4531</v>
      </c>
      <c r="M16" s="14">
        <f t="shared" si="5"/>
        <v>2481</v>
      </c>
      <c r="N16" s="12">
        <f t="shared" si="2"/>
        <v>130763</v>
      </c>
    </row>
    <row r="17" spans="1:25" ht="18.75" customHeight="1">
      <c r="A17" s="15" t="s">
        <v>16</v>
      </c>
      <c r="B17" s="14">
        <v>9292</v>
      </c>
      <c r="C17" s="14">
        <v>5539</v>
      </c>
      <c r="D17" s="14">
        <v>6523</v>
      </c>
      <c r="E17" s="14">
        <v>728</v>
      </c>
      <c r="F17" s="14">
        <v>5593</v>
      </c>
      <c r="G17" s="14">
        <v>8115</v>
      </c>
      <c r="H17" s="14">
        <v>6872</v>
      </c>
      <c r="I17" s="14">
        <v>8998</v>
      </c>
      <c r="J17" s="14">
        <v>5680</v>
      </c>
      <c r="K17" s="14">
        <v>9443</v>
      </c>
      <c r="L17" s="14">
        <v>2210</v>
      </c>
      <c r="M17" s="14">
        <v>1156</v>
      </c>
      <c r="N17" s="12">
        <f t="shared" si="2"/>
        <v>70149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7043</v>
      </c>
      <c r="C18" s="14">
        <v>3904</v>
      </c>
      <c r="D18" s="14">
        <v>6403</v>
      </c>
      <c r="E18" s="14">
        <v>635</v>
      </c>
      <c r="F18" s="14">
        <v>4988</v>
      </c>
      <c r="G18" s="14">
        <v>6944</v>
      </c>
      <c r="H18" s="14">
        <v>5464</v>
      </c>
      <c r="I18" s="14">
        <v>6989</v>
      </c>
      <c r="J18" s="14">
        <v>5046</v>
      </c>
      <c r="K18" s="14">
        <v>8460</v>
      </c>
      <c r="L18" s="14">
        <v>2289</v>
      </c>
      <c r="M18" s="14">
        <v>1311</v>
      </c>
      <c r="N18" s="12">
        <f t="shared" si="2"/>
        <v>59476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150</v>
      </c>
      <c r="C19" s="14">
        <v>125</v>
      </c>
      <c r="D19" s="14">
        <v>76</v>
      </c>
      <c r="E19" s="14">
        <v>12</v>
      </c>
      <c r="F19" s="14">
        <v>94</v>
      </c>
      <c r="G19" s="14">
        <v>186</v>
      </c>
      <c r="H19" s="14">
        <v>137</v>
      </c>
      <c r="I19" s="14">
        <v>100</v>
      </c>
      <c r="J19" s="14">
        <v>82</v>
      </c>
      <c r="K19" s="14">
        <v>130</v>
      </c>
      <c r="L19" s="14">
        <v>32</v>
      </c>
      <c r="M19" s="14">
        <v>14</v>
      </c>
      <c r="N19" s="12">
        <f t="shared" si="2"/>
        <v>1138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49541</v>
      </c>
      <c r="C20" s="18">
        <f>C21+C22+C23</f>
        <v>28479</v>
      </c>
      <c r="D20" s="18">
        <f>D21+D22+D23</f>
        <v>36138</v>
      </c>
      <c r="E20" s="18">
        <f>E21+E22+E23</f>
        <v>4276</v>
      </c>
      <c r="F20" s="18">
        <f aca="true" t="shared" si="6" ref="F20:M20">F21+F22+F23</f>
        <v>29824</v>
      </c>
      <c r="G20" s="18">
        <f t="shared" si="6"/>
        <v>39751</v>
      </c>
      <c r="H20" s="18">
        <f t="shared" si="6"/>
        <v>37222</v>
      </c>
      <c r="I20" s="18">
        <f t="shared" si="6"/>
        <v>47136</v>
      </c>
      <c r="J20" s="18">
        <f t="shared" si="6"/>
        <v>28163</v>
      </c>
      <c r="K20" s="18">
        <f t="shared" si="6"/>
        <v>49689</v>
      </c>
      <c r="L20" s="18">
        <f t="shared" si="6"/>
        <v>14465</v>
      </c>
      <c r="M20" s="18">
        <f t="shared" si="6"/>
        <v>8077</v>
      </c>
      <c r="N20" s="12">
        <f aca="true" t="shared" si="7" ref="N20:N26">SUM(B20:M20)</f>
        <v>372761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27652</v>
      </c>
      <c r="C21" s="14">
        <v>17580</v>
      </c>
      <c r="D21" s="14">
        <v>19850</v>
      </c>
      <c r="E21" s="14">
        <v>2445</v>
      </c>
      <c r="F21" s="14">
        <v>17468</v>
      </c>
      <c r="G21" s="14">
        <v>22440</v>
      </c>
      <c r="H21" s="14">
        <v>22378</v>
      </c>
      <c r="I21" s="14">
        <v>26903</v>
      </c>
      <c r="J21" s="14">
        <v>15967</v>
      </c>
      <c r="K21" s="14">
        <v>25933</v>
      </c>
      <c r="L21" s="14">
        <v>7893</v>
      </c>
      <c r="M21" s="14">
        <v>4148</v>
      </c>
      <c r="N21" s="12">
        <f t="shared" si="7"/>
        <v>210657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21350</v>
      </c>
      <c r="C22" s="14">
        <v>10504</v>
      </c>
      <c r="D22" s="14">
        <v>15994</v>
      </c>
      <c r="E22" s="14">
        <v>1774</v>
      </c>
      <c r="F22" s="14">
        <v>11993</v>
      </c>
      <c r="G22" s="14">
        <v>16716</v>
      </c>
      <c r="H22" s="14">
        <v>14454</v>
      </c>
      <c r="I22" s="14">
        <v>19863</v>
      </c>
      <c r="J22" s="14">
        <v>11854</v>
      </c>
      <c r="K22" s="14">
        <v>23290</v>
      </c>
      <c r="L22" s="14">
        <v>6401</v>
      </c>
      <c r="M22" s="14">
        <v>3852</v>
      </c>
      <c r="N22" s="12">
        <f t="shared" si="7"/>
        <v>158045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539</v>
      </c>
      <c r="C23" s="14">
        <v>395</v>
      </c>
      <c r="D23" s="14">
        <v>294</v>
      </c>
      <c r="E23" s="14">
        <v>57</v>
      </c>
      <c r="F23" s="14">
        <v>363</v>
      </c>
      <c r="G23" s="14">
        <v>595</v>
      </c>
      <c r="H23" s="14">
        <v>390</v>
      </c>
      <c r="I23" s="14">
        <v>370</v>
      </c>
      <c r="J23" s="14">
        <v>342</v>
      </c>
      <c r="K23" s="14">
        <v>466</v>
      </c>
      <c r="L23" s="14">
        <v>171</v>
      </c>
      <c r="M23" s="14">
        <v>77</v>
      </c>
      <c r="N23" s="12">
        <f t="shared" si="7"/>
        <v>4059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70654</v>
      </c>
      <c r="C24" s="14">
        <f>C25+C26</f>
        <v>46282</v>
      </c>
      <c r="D24" s="14">
        <f>D25+D26</f>
        <v>54740</v>
      </c>
      <c r="E24" s="14">
        <f>E25+E26</f>
        <v>7487</v>
      </c>
      <c r="F24" s="14">
        <f aca="true" t="shared" si="8" ref="F24:M24">F25+F26</f>
        <v>49925</v>
      </c>
      <c r="G24" s="14">
        <f t="shared" si="8"/>
        <v>69127</v>
      </c>
      <c r="H24" s="14">
        <f t="shared" si="8"/>
        <v>56315</v>
      </c>
      <c r="I24" s="14">
        <f t="shared" si="8"/>
        <v>55650</v>
      </c>
      <c r="J24" s="14">
        <f t="shared" si="8"/>
        <v>41886</v>
      </c>
      <c r="K24" s="14">
        <f t="shared" si="8"/>
        <v>47832</v>
      </c>
      <c r="L24" s="14">
        <f t="shared" si="8"/>
        <v>13322</v>
      </c>
      <c r="M24" s="14">
        <f t="shared" si="8"/>
        <v>6502</v>
      </c>
      <c r="N24" s="12">
        <f t="shared" si="7"/>
        <v>519722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34024</v>
      </c>
      <c r="C25" s="14">
        <v>25736</v>
      </c>
      <c r="D25" s="14">
        <v>30744</v>
      </c>
      <c r="E25" s="14">
        <v>4385</v>
      </c>
      <c r="F25" s="14">
        <v>28328</v>
      </c>
      <c r="G25" s="14">
        <v>40674</v>
      </c>
      <c r="H25" s="14">
        <v>33660</v>
      </c>
      <c r="I25" s="14">
        <v>28129</v>
      </c>
      <c r="J25" s="14">
        <v>23963</v>
      </c>
      <c r="K25" s="14">
        <v>24798</v>
      </c>
      <c r="L25" s="14">
        <v>6724</v>
      </c>
      <c r="M25" s="14">
        <v>3024</v>
      </c>
      <c r="N25" s="12">
        <f t="shared" si="7"/>
        <v>284189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36630</v>
      </c>
      <c r="C26" s="14">
        <v>20546</v>
      </c>
      <c r="D26" s="14">
        <v>23996</v>
      </c>
      <c r="E26" s="14">
        <v>3102</v>
      </c>
      <c r="F26" s="14">
        <v>21597</v>
      </c>
      <c r="G26" s="14">
        <v>28453</v>
      </c>
      <c r="H26" s="14">
        <v>22655</v>
      </c>
      <c r="I26" s="14">
        <v>27521</v>
      </c>
      <c r="J26" s="14">
        <v>17923</v>
      </c>
      <c r="K26" s="14">
        <v>23034</v>
      </c>
      <c r="L26" s="14">
        <v>6598</v>
      </c>
      <c r="M26" s="14">
        <v>3478</v>
      </c>
      <c r="N26" s="12">
        <f t="shared" si="7"/>
        <v>235533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446260.88464718</v>
      </c>
      <c r="C36" s="61">
        <f aca="true" t="shared" si="11" ref="C36:M36">C37+C38+C39+C40</f>
        <v>279345.582789</v>
      </c>
      <c r="D36" s="61">
        <f t="shared" si="11"/>
        <v>334784.44366235007</v>
      </c>
      <c r="E36" s="61">
        <f t="shared" si="11"/>
        <v>53446.52167359999</v>
      </c>
      <c r="F36" s="61">
        <f t="shared" si="11"/>
        <v>312470.48958810006</v>
      </c>
      <c r="G36" s="61">
        <f t="shared" si="11"/>
        <v>351460.3352</v>
      </c>
      <c r="H36" s="61">
        <f t="shared" si="11"/>
        <v>354812.4394</v>
      </c>
      <c r="I36" s="61">
        <f t="shared" si="11"/>
        <v>380155.65640459995</v>
      </c>
      <c r="J36" s="61">
        <f t="shared" si="11"/>
        <v>295465.262887</v>
      </c>
      <c r="K36" s="61">
        <f t="shared" si="11"/>
        <v>389901.362392</v>
      </c>
      <c r="L36" s="61">
        <f t="shared" si="11"/>
        <v>144772.46102665</v>
      </c>
      <c r="M36" s="61">
        <f t="shared" si="11"/>
        <v>78668.7827712</v>
      </c>
      <c r="N36" s="61">
        <f>N37+N38+N39+N40</f>
        <v>3421544.22244168</v>
      </c>
    </row>
    <row r="37" spans="1:14" ht="18.75" customHeight="1">
      <c r="A37" s="58" t="s">
        <v>55</v>
      </c>
      <c r="B37" s="55">
        <f aca="true" t="shared" si="12" ref="B37:M37">B29*B7</f>
        <v>444360.3036</v>
      </c>
      <c r="C37" s="55">
        <f t="shared" si="12"/>
        <v>277784.7592</v>
      </c>
      <c r="D37" s="55">
        <f t="shared" si="12"/>
        <v>323482.6556</v>
      </c>
      <c r="E37" s="55">
        <f t="shared" si="12"/>
        <v>52932.1804</v>
      </c>
      <c r="F37" s="55">
        <f t="shared" si="12"/>
        <v>311242.95800000004</v>
      </c>
      <c r="G37" s="55">
        <f t="shared" si="12"/>
        <v>349859.934</v>
      </c>
      <c r="H37" s="55">
        <f t="shared" si="12"/>
        <v>352919.88899999997</v>
      </c>
      <c r="I37" s="55">
        <f t="shared" si="12"/>
        <v>378731.3212</v>
      </c>
      <c r="J37" s="55">
        <f t="shared" si="12"/>
        <v>294212.971</v>
      </c>
      <c r="K37" s="55">
        <f t="shared" si="12"/>
        <v>388473.855</v>
      </c>
      <c r="L37" s="55">
        <f t="shared" si="12"/>
        <v>143933.5045</v>
      </c>
      <c r="M37" s="55">
        <f t="shared" si="12"/>
        <v>78187.83600000001</v>
      </c>
      <c r="N37" s="57">
        <f>SUM(B37:M37)</f>
        <v>3396122.1675</v>
      </c>
    </row>
    <row r="38" spans="1:14" ht="18.75" customHeight="1">
      <c r="A38" s="58" t="s">
        <v>56</v>
      </c>
      <c r="B38" s="55">
        <f aca="true" t="shared" si="13" ref="B38:M38">B30*B7</f>
        <v>-1356.49895282</v>
      </c>
      <c r="C38" s="55">
        <f t="shared" si="13"/>
        <v>-831.696411</v>
      </c>
      <c r="D38" s="55">
        <f t="shared" si="13"/>
        <v>-989.2619376499999</v>
      </c>
      <c r="E38" s="55">
        <f t="shared" si="13"/>
        <v>-131.9387264</v>
      </c>
      <c r="F38" s="55">
        <f t="shared" si="13"/>
        <v>-933.8684119000001</v>
      </c>
      <c r="G38" s="55">
        <f t="shared" si="13"/>
        <v>-1061.7588</v>
      </c>
      <c r="H38" s="55">
        <f t="shared" si="13"/>
        <v>-1005.0096</v>
      </c>
      <c r="I38" s="55">
        <f t="shared" si="13"/>
        <v>-1122.2647954</v>
      </c>
      <c r="J38" s="55">
        <f t="shared" si="13"/>
        <v>-866.308113</v>
      </c>
      <c r="K38" s="55">
        <f t="shared" si="13"/>
        <v>-1174.732608</v>
      </c>
      <c r="L38" s="55">
        <f t="shared" si="13"/>
        <v>-432.20347334999997</v>
      </c>
      <c r="M38" s="55">
        <f t="shared" si="13"/>
        <v>-238.09322880000002</v>
      </c>
      <c r="N38" s="25">
        <f>SUM(B38:M38)</f>
        <v>-10143.635058320002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-54317.2</v>
      </c>
      <c r="C42" s="25">
        <f aca="true" t="shared" si="15" ref="C42:M42">+C43+C46+C54+C55</f>
        <v>-46721</v>
      </c>
      <c r="D42" s="25">
        <f t="shared" si="15"/>
        <v>-44448.6</v>
      </c>
      <c r="E42" s="25">
        <f t="shared" si="15"/>
        <v>-3369</v>
      </c>
      <c r="F42" s="25">
        <f t="shared" si="15"/>
        <v>-34013.8</v>
      </c>
      <c r="G42" s="25">
        <f t="shared" si="15"/>
        <v>-57011.4</v>
      </c>
      <c r="H42" s="25">
        <f t="shared" si="15"/>
        <v>-61980.2</v>
      </c>
      <c r="I42" s="25">
        <f t="shared" si="15"/>
        <v>-36875.2</v>
      </c>
      <c r="J42" s="25">
        <f t="shared" si="15"/>
        <v>-42427</v>
      </c>
      <c r="K42" s="25">
        <f t="shared" si="15"/>
        <v>-39459.2</v>
      </c>
      <c r="L42" s="25">
        <f t="shared" si="15"/>
        <v>-18593.4</v>
      </c>
      <c r="M42" s="25">
        <f t="shared" si="15"/>
        <v>-9583.6</v>
      </c>
      <c r="N42" s="25">
        <f>+N43+N46+N54+N55</f>
        <v>-448799.6</v>
      </c>
    </row>
    <row r="43" spans="1:14" ht="18.75" customHeight="1">
      <c r="A43" s="17" t="s">
        <v>60</v>
      </c>
      <c r="B43" s="26">
        <f>B44+B45</f>
        <v>-54317.2</v>
      </c>
      <c r="C43" s="26">
        <f>C44+C45</f>
        <v>-46721</v>
      </c>
      <c r="D43" s="26">
        <f>D44+D45</f>
        <v>-44448.6</v>
      </c>
      <c r="E43" s="26">
        <f>E44+E45</f>
        <v>-2869</v>
      </c>
      <c r="F43" s="26">
        <f aca="true" t="shared" si="16" ref="F43:M43">F44+F45</f>
        <v>-34013.8</v>
      </c>
      <c r="G43" s="26">
        <f t="shared" si="16"/>
        <v>-57011.4</v>
      </c>
      <c r="H43" s="26">
        <f t="shared" si="16"/>
        <v>-61480.2</v>
      </c>
      <c r="I43" s="26">
        <f t="shared" si="16"/>
        <v>-36875.2</v>
      </c>
      <c r="J43" s="26">
        <f t="shared" si="16"/>
        <v>-42427</v>
      </c>
      <c r="K43" s="26">
        <f t="shared" si="16"/>
        <v>-39459.2</v>
      </c>
      <c r="L43" s="26">
        <f t="shared" si="16"/>
        <v>-18593.4</v>
      </c>
      <c r="M43" s="26">
        <f t="shared" si="16"/>
        <v>-9583.6</v>
      </c>
      <c r="N43" s="25">
        <f aca="true" t="shared" si="17" ref="N43:N55">SUM(B43:M43)</f>
        <v>-447799.6</v>
      </c>
    </row>
    <row r="44" spans="1:25" ht="18.75" customHeight="1">
      <c r="A44" s="13" t="s">
        <v>61</v>
      </c>
      <c r="B44" s="20">
        <f>ROUND(-B9*$D$3,2)</f>
        <v>-54317.2</v>
      </c>
      <c r="C44" s="20">
        <f>ROUND(-C9*$D$3,2)</f>
        <v>-46721</v>
      </c>
      <c r="D44" s="20">
        <f>ROUND(-D9*$D$3,2)</f>
        <v>-44448.6</v>
      </c>
      <c r="E44" s="20">
        <f>ROUND(-E9*$D$3,2)</f>
        <v>-2869</v>
      </c>
      <c r="F44" s="20">
        <f aca="true" t="shared" si="18" ref="F44:M44">ROUND(-F9*$D$3,2)</f>
        <v>-34013.8</v>
      </c>
      <c r="G44" s="20">
        <f t="shared" si="18"/>
        <v>-57011.4</v>
      </c>
      <c r="H44" s="20">
        <f t="shared" si="18"/>
        <v>-61480.2</v>
      </c>
      <c r="I44" s="20">
        <f t="shared" si="18"/>
        <v>-36875.2</v>
      </c>
      <c r="J44" s="20">
        <f t="shared" si="18"/>
        <v>-42427</v>
      </c>
      <c r="K44" s="20">
        <f t="shared" si="18"/>
        <v>-39459.2</v>
      </c>
      <c r="L44" s="20">
        <f t="shared" si="18"/>
        <v>-18593.4</v>
      </c>
      <c r="M44" s="20">
        <f t="shared" si="18"/>
        <v>-9583.6</v>
      </c>
      <c r="N44" s="47">
        <f t="shared" si="17"/>
        <v>-447799.6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391943.68464717997</v>
      </c>
      <c r="C57" s="29">
        <f t="shared" si="21"/>
        <v>232624.582789</v>
      </c>
      <c r="D57" s="29">
        <f t="shared" si="21"/>
        <v>290335.8436623501</v>
      </c>
      <c r="E57" s="29">
        <f t="shared" si="21"/>
        <v>50077.52167359999</v>
      </c>
      <c r="F57" s="29">
        <f t="shared" si="21"/>
        <v>278456.68958810007</v>
      </c>
      <c r="G57" s="29">
        <f t="shared" si="21"/>
        <v>294448.93519999995</v>
      </c>
      <c r="H57" s="29">
        <f t="shared" si="21"/>
        <v>292832.23939999996</v>
      </c>
      <c r="I57" s="29">
        <f t="shared" si="21"/>
        <v>343280.45640459994</v>
      </c>
      <c r="J57" s="29">
        <f t="shared" si="21"/>
        <v>253038.262887</v>
      </c>
      <c r="K57" s="29">
        <f t="shared" si="21"/>
        <v>350442.16239199997</v>
      </c>
      <c r="L57" s="29">
        <f t="shared" si="21"/>
        <v>126179.06102665002</v>
      </c>
      <c r="M57" s="29">
        <f t="shared" si="21"/>
        <v>69085.1827712</v>
      </c>
      <c r="N57" s="29">
        <f>SUM(B57:M57)</f>
        <v>2972744.62244168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391943.68</v>
      </c>
      <c r="C60" s="36">
        <f aca="true" t="shared" si="22" ref="C60:M60">SUM(C61:C74)</f>
        <v>232624.58</v>
      </c>
      <c r="D60" s="36">
        <f t="shared" si="22"/>
        <v>290335.85</v>
      </c>
      <c r="E60" s="36">
        <f t="shared" si="22"/>
        <v>50077.52</v>
      </c>
      <c r="F60" s="36">
        <f t="shared" si="22"/>
        <v>278456.69</v>
      </c>
      <c r="G60" s="36">
        <f t="shared" si="22"/>
        <v>294448.93</v>
      </c>
      <c r="H60" s="36">
        <f t="shared" si="22"/>
        <v>292832.24</v>
      </c>
      <c r="I60" s="36">
        <f t="shared" si="22"/>
        <v>343280.47</v>
      </c>
      <c r="J60" s="36">
        <f t="shared" si="22"/>
        <v>253038.26</v>
      </c>
      <c r="K60" s="36">
        <f t="shared" si="22"/>
        <v>350442.17</v>
      </c>
      <c r="L60" s="36">
        <f t="shared" si="22"/>
        <v>126179.06</v>
      </c>
      <c r="M60" s="36">
        <f t="shared" si="22"/>
        <v>69085.19</v>
      </c>
      <c r="N60" s="29">
        <f>SUM(N61:N74)</f>
        <v>2972744.6399999997</v>
      </c>
    </row>
    <row r="61" spans="1:15" ht="18.75" customHeight="1">
      <c r="A61" s="17" t="s">
        <v>75</v>
      </c>
      <c r="B61" s="36">
        <v>72508.46</v>
      </c>
      <c r="C61" s="36">
        <v>68983.12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141491.58000000002</v>
      </c>
      <c r="O61"/>
    </row>
    <row r="62" spans="1:15" ht="18.75" customHeight="1">
      <c r="A62" s="17" t="s">
        <v>76</v>
      </c>
      <c r="B62" s="36">
        <v>319435.22</v>
      </c>
      <c r="C62" s="36">
        <v>163641.46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483076.67999999993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290335.85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290335.85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50077.52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50077.52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278456.69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278456.69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294448.93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294448.93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236680.59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236680.59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56151.65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56151.65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343280.47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343280.47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253038.26</v>
      </c>
      <c r="K70" s="35">
        <v>0</v>
      </c>
      <c r="L70" s="35">
        <v>0</v>
      </c>
      <c r="M70" s="35">
        <v>0</v>
      </c>
      <c r="N70" s="29">
        <f t="shared" si="23"/>
        <v>253038.26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350442.17</v>
      </c>
      <c r="L71" s="35">
        <v>0</v>
      </c>
      <c r="M71" s="62"/>
      <c r="N71" s="26">
        <f t="shared" si="23"/>
        <v>350442.17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126179.06</v>
      </c>
      <c r="M72" s="35">
        <v>0</v>
      </c>
      <c r="N72" s="29">
        <f t="shared" si="23"/>
        <v>126179.06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69085.19</v>
      </c>
      <c r="N73" s="26">
        <f t="shared" si="23"/>
        <v>69085.19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2.299276283817987</v>
      </c>
      <c r="C78" s="45">
        <v>2.245577822979659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1.9872057652991688</v>
      </c>
      <c r="C79" s="45">
        <v>1.8767110845249622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1.821375920281127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2.544587777261474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2.1273572635728004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1.6881872884123963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1.9848661621606585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1.9455454825605827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1.9268192441071073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2.171101939062385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2.0744951444107476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2.4682032397348905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2.419089261107011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2017-04-26T13:45:58Z</dcterms:modified>
  <cp:category/>
  <cp:version/>
  <cp:contentType/>
  <cp:contentStatus/>
</cp:coreProperties>
</file>