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<sst xmlns="http://schemas.openxmlformats.org/spreadsheetml/2006/main" count="105" uniqueCount="103">
  <si>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</si>
  <si>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</si>
  <si>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</si>
  <si>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</si>
  <si>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</si>
  <si>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</si>
  <si>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</si>
  <si>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</si>
  <si>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</si>
  <si>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</si>
  <si>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</si>
  <si>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</si>
  <si>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</si>
  <si>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</si>
  <si>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</si>
  <si>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</si>
  <si>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</si>
  <si>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</si>
  <si>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</si>
  <si>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</si>
  <si>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</si>
  <si>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</si>
  <si>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</si>
  <si>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</si>
  <si>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</si>
  <si>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</si>
  <si>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</si>
  <si>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</si>
  <si>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</si>
  <si>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</si>
  <si>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</si>
  <si>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</si>
  <si>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</si>
  <si>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</si>
  <si>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</si>
  <si>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</si>
  <si>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</si>
  <si>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</si>
  <si>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</si>
  <si>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</si>
  <si>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</si>
  <si>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</si>
  <si>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</si>
  <si>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</si>
  <si>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</si>
  <si>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</si>
  <si>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</si>
  <si>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</si>
  <si>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</si>
  <si>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</si>
  <si>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</si>
  <si>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</si>
  <si>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</si>
  <si>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</si>
  <si>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</si>
  <si>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</si>
  <si>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</si>
  <si>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</si>
  <si>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</si>
  <si>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</si>
  <si>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</si>
  <si>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</si>
  <si>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</si>
  <si>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</si>
  <si>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</si>
  <si>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</si>
  <si>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</si>
  <si>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</si>
  <si>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</si>
  <si>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</si>
  <si>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</si>
  <si>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</si>
  <si>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</si>
  <si>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</si>
  <si>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</si>
  <si>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</si>
  <si>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</si>
  <si>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</si>
  <si>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</si>
  <si>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</si>
  <si>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</si>
  <si>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</si>
  <si>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</si>
  <si>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</si>
  <si>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</si>
  <si>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</si>
  <si>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</si>
  <si>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</si>
  <si>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</si>
  <si>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</si>
  <si>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</si>
  <si>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</si>
  <si>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</si>
  <si>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</si>
  <si>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</si>
  <si>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</si>
  <si>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</si>
  <si>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</si>
  <si>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</si>
  <si>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</si>
  <si>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</si>
  <si>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</si>
  <si>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15/04/17 - VENCIMENTO 26/04/17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</si>
</sst>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342961</v>
      </c>
      <c r="C7" s="10">
        <f>C8+C20+C24</f>
        <v>227414</v>
      </c>
      <c r="D7" s="10">
        <f>D8+D20+D24</f>
        <v>279195</v>
      </c>
      <c r="E7" s="10">
        <f>E8+E20+E24</f>
        <v>37698</v>
      </c>
      <c r="F7" s="10">
        <f aca="true" t="shared" si="0" ref="F7:M7">F8+F20+F24</f>
        <v>218752</v>
      </c>
      <c r="G7" s="10">
        <f t="shared" si="0"/>
        <v>335133</v>
      </c>
      <c r="H7" s="10">
        <f t="shared" si="0"/>
        <v>304292</v>
      </c>
      <c r="I7" s="10">
        <f t="shared" si="0"/>
        <v>291184</v>
      </c>
      <c r="J7" s="10">
        <f t="shared" si="0"/>
        <v>208282</v>
      </c>
      <c r="K7" s="10">
        <f t="shared" si="0"/>
        <v>280836</v>
      </c>
      <c r="L7" s="10">
        <f t="shared" si="0"/>
        <v>89650</v>
      </c>
      <c r="M7" s="10">
        <f t="shared" si="0"/>
        <v>51619</v>
      </c>
      <c r="N7" s="10">
        <f>+N8+N20+N24</f>
        <v>2667016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157310</v>
      </c>
      <c r="C8" s="12">
        <f>+C9+C12+C16</f>
        <v>109810</v>
      </c>
      <c r="D8" s="12">
        <f>+D9+D12+D16</f>
        <v>143330</v>
      </c>
      <c r="E8" s="12">
        <f>+E9+E12+E16</f>
        <v>17700</v>
      </c>
      <c r="F8" s="12">
        <f aca="true" t="shared" si="1" ref="F8:M8">+F9+F12+F16</f>
        <v>103407</v>
      </c>
      <c r="G8" s="12">
        <f t="shared" si="1"/>
        <v>162508</v>
      </c>
      <c r="H8" s="12">
        <f t="shared" si="1"/>
        <v>147447</v>
      </c>
      <c r="I8" s="12">
        <f t="shared" si="1"/>
        <v>143832</v>
      </c>
      <c r="J8" s="12">
        <f t="shared" si="1"/>
        <v>104333</v>
      </c>
      <c r="K8" s="12">
        <f t="shared" si="1"/>
        <v>138437</v>
      </c>
      <c r="L8" s="12">
        <f t="shared" si="1"/>
        <v>48120</v>
      </c>
      <c r="M8" s="12">
        <f t="shared" si="1"/>
        <v>29354</v>
      </c>
      <c r="N8" s="12">
        <f>SUM(B8:M8)</f>
        <v>1305588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18626</v>
      </c>
      <c r="C9" s="14">
        <v>17136</v>
      </c>
      <c r="D9" s="14">
        <v>15299</v>
      </c>
      <c r="E9" s="14">
        <v>1538</v>
      </c>
      <c r="F9" s="14">
        <v>11081</v>
      </c>
      <c r="G9" s="14">
        <v>20176</v>
      </c>
      <c r="H9" s="14">
        <v>23078</v>
      </c>
      <c r="I9" s="14">
        <v>12270</v>
      </c>
      <c r="J9" s="14">
        <v>14877</v>
      </c>
      <c r="K9" s="14">
        <v>13841</v>
      </c>
      <c r="L9" s="14">
        <v>6334</v>
      </c>
      <c r="M9" s="14">
        <v>3992</v>
      </c>
      <c r="N9" s="12">
        <f aca="true" t="shared" si="2" ref="N9:N19">SUM(B9:M9)</f>
        <v>158248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18626</v>
      </c>
      <c r="C10" s="14">
        <f>+C9-C11</f>
        <v>17136</v>
      </c>
      <c r="D10" s="14">
        <f>+D9-D11</f>
        <v>15299</v>
      </c>
      <c r="E10" s="14">
        <f>+E9-E11</f>
        <v>1538</v>
      </c>
      <c r="F10" s="14">
        <f aca="true" t="shared" si="3" ref="F10:M10">+F9-F11</f>
        <v>11081</v>
      </c>
      <c r="G10" s="14">
        <f t="shared" si="3"/>
        <v>20176</v>
      </c>
      <c r="H10" s="14">
        <f t="shared" si="3"/>
        <v>23078</v>
      </c>
      <c r="I10" s="14">
        <f t="shared" si="3"/>
        <v>12270</v>
      </c>
      <c r="J10" s="14">
        <f t="shared" si="3"/>
        <v>14877</v>
      </c>
      <c r="K10" s="14">
        <f t="shared" si="3"/>
        <v>13841</v>
      </c>
      <c r="L10" s="14">
        <f t="shared" si="3"/>
        <v>6334</v>
      </c>
      <c r="M10" s="14">
        <f t="shared" si="3"/>
        <v>3992</v>
      </c>
      <c r="N10" s="12">
        <f t="shared" si="2"/>
        <v>158248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113107</v>
      </c>
      <c r="C12" s="14">
        <f>C13+C14+C15</f>
        <v>76956</v>
      </c>
      <c r="D12" s="14">
        <f>D13+D14+D15</f>
        <v>107272</v>
      </c>
      <c r="E12" s="14">
        <f>E13+E14+E15</f>
        <v>13560</v>
      </c>
      <c r="F12" s="14">
        <f aca="true" t="shared" si="4" ref="F12:M12">F13+F14+F15</f>
        <v>76420</v>
      </c>
      <c r="G12" s="14">
        <f t="shared" si="4"/>
        <v>117527</v>
      </c>
      <c r="H12" s="14">
        <f t="shared" si="4"/>
        <v>102834</v>
      </c>
      <c r="I12" s="14">
        <f t="shared" si="4"/>
        <v>108173</v>
      </c>
      <c r="J12" s="14">
        <f t="shared" si="4"/>
        <v>73005</v>
      </c>
      <c r="K12" s="14">
        <f t="shared" si="4"/>
        <v>98856</v>
      </c>
      <c r="L12" s="14">
        <f t="shared" si="4"/>
        <v>34931</v>
      </c>
      <c r="M12" s="14">
        <f t="shared" si="4"/>
        <v>21564</v>
      </c>
      <c r="N12" s="12">
        <f t="shared" si="2"/>
        <v>944205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56506</v>
      </c>
      <c r="C13" s="14">
        <v>40122</v>
      </c>
      <c r="D13" s="14">
        <v>53606</v>
      </c>
      <c r="E13" s="14">
        <v>7015</v>
      </c>
      <c r="F13" s="14">
        <v>38240</v>
      </c>
      <c r="G13" s="14">
        <v>59586</v>
      </c>
      <c r="H13" s="14">
        <v>54131</v>
      </c>
      <c r="I13" s="14">
        <v>55312</v>
      </c>
      <c r="J13" s="14">
        <v>35691</v>
      </c>
      <c r="K13" s="14">
        <v>47501</v>
      </c>
      <c r="L13" s="14">
        <v>16343</v>
      </c>
      <c r="M13" s="14">
        <v>9927</v>
      </c>
      <c r="N13" s="12">
        <f t="shared" si="2"/>
        <v>473980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54799</v>
      </c>
      <c r="C14" s="14">
        <v>34999</v>
      </c>
      <c r="D14" s="14">
        <v>52375</v>
      </c>
      <c r="E14" s="14">
        <v>6279</v>
      </c>
      <c r="F14" s="14">
        <v>36731</v>
      </c>
      <c r="G14" s="14">
        <v>54979</v>
      </c>
      <c r="H14" s="14">
        <v>46802</v>
      </c>
      <c r="I14" s="14">
        <v>51521</v>
      </c>
      <c r="J14" s="14">
        <v>35931</v>
      </c>
      <c r="K14" s="14">
        <v>49933</v>
      </c>
      <c r="L14" s="14">
        <v>18001</v>
      </c>
      <c r="M14" s="14">
        <v>11331</v>
      </c>
      <c r="N14" s="12">
        <f t="shared" si="2"/>
        <v>453681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1802</v>
      </c>
      <c r="C15" s="14">
        <v>1835</v>
      </c>
      <c r="D15" s="14">
        <v>1291</v>
      </c>
      <c r="E15" s="14">
        <v>266</v>
      </c>
      <c r="F15" s="14">
        <v>1449</v>
      </c>
      <c r="G15" s="14">
        <v>2962</v>
      </c>
      <c r="H15" s="14">
        <v>1901</v>
      </c>
      <c r="I15" s="14">
        <v>1340</v>
      </c>
      <c r="J15" s="14">
        <v>1383</v>
      </c>
      <c r="K15" s="14">
        <v>1422</v>
      </c>
      <c r="L15" s="14">
        <v>587</v>
      </c>
      <c r="M15" s="14">
        <v>306</v>
      </c>
      <c r="N15" s="12">
        <f t="shared" si="2"/>
        <v>16544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25577</v>
      </c>
      <c r="C16" s="14">
        <f>C17+C18+C19</f>
        <v>15718</v>
      </c>
      <c r="D16" s="14">
        <f>D17+D18+D19</f>
        <v>20759</v>
      </c>
      <c r="E16" s="14">
        <f>E17+E18+E19</f>
        <v>2602</v>
      </c>
      <c r="F16" s="14">
        <f aca="true" t="shared" si="5" ref="F16:M16">F17+F18+F19</f>
        <v>15906</v>
      </c>
      <c r="G16" s="14">
        <f t="shared" si="5"/>
        <v>24805</v>
      </c>
      <c r="H16" s="14">
        <f t="shared" si="5"/>
        <v>21535</v>
      </c>
      <c r="I16" s="14">
        <f t="shared" si="5"/>
        <v>23389</v>
      </c>
      <c r="J16" s="14">
        <f t="shared" si="5"/>
        <v>16451</v>
      </c>
      <c r="K16" s="14">
        <f t="shared" si="5"/>
        <v>25740</v>
      </c>
      <c r="L16" s="14">
        <f t="shared" si="5"/>
        <v>6855</v>
      </c>
      <c r="M16" s="14">
        <f t="shared" si="5"/>
        <v>3798</v>
      </c>
      <c r="N16" s="12">
        <f t="shared" si="2"/>
        <v>203135</v>
      </c>
    </row>
    <row r="17" spans="1:25" ht="18.75" customHeight="1">
      <c r="A17" s="15" t="s">
        <v>16</v>
      </c>
      <c r="B17" s="14">
        <v>13821</v>
      </c>
      <c r="C17" s="14">
        <v>9108</v>
      </c>
      <c r="D17" s="14">
        <v>9920</v>
      </c>
      <c r="E17" s="14">
        <v>1405</v>
      </c>
      <c r="F17" s="14">
        <v>8464</v>
      </c>
      <c r="G17" s="14">
        <v>13543</v>
      </c>
      <c r="H17" s="14">
        <v>11606</v>
      </c>
      <c r="I17" s="14">
        <v>13236</v>
      </c>
      <c r="J17" s="14">
        <v>8719</v>
      </c>
      <c r="K17" s="14">
        <v>13994</v>
      </c>
      <c r="L17" s="14">
        <v>3478</v>
      </c>
      <c r="M17" s="14">
        <v>1844</v>
      </c>
      <c r="N17" s="12">
        <f t="shared" si="2"/>
        <v>109138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11522</v>
      </c>
      <c r="C18" s="14">
        <v>6386</v>
      </c>
      <c r="D18" s="14">
        <v>10688</v>
      </c>
      <c r="E18" s="14">
        <v>1168</v>
      </c>
      <c r="F18" s="14">
        <v>7303</v>
      </c>
      <c r="G18" s="14">
        <v>10941</v>
      </c>
      <c r="H18" s="14">
        <v>9696</v>
      </c>
      <c r="I18" s="14">
        <v>10006</v>
      </c>
      <c r="J18" s="14">
        <v>7610</v>
      </c>
      <c r="K18" s="14">
        <v>11587</v>
      </c>
      <c r="L18" s="14">
        <v>3289</v>
      </c>
      <c r="M18" s="14">
        <v>1918</v>
      </c>
      <c r="N18" s="12">
        <f t="shared" si="2"/>
        <v>92114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234</v>
      </c>
      <c r="C19" s="14">
        <v>224</v>
      </c>
      <c r="D19" s="14">
        <v>151</v>
      </c>
      <c r="E19" s="14">
        <v>29</v>
      </c>
      <c r="F19" s="14">
        <v>139</v>
      </c>
      <c r="G19" s="14">
        <v>321</v>
      </c>
      <c r="H19" s="14">
        <v>233</v>
      </c>
      <c r="I19" s="14">
        <v>147</v>
      </c>
      <c r="J19" s="14">
        <v>122</v>
      </c>
      <c r="K19" s="14">
        <v>159</v>
      </c>
      <c r="L19" s="14">
        <v>88</v>
      </c>
      <c r="M19" s="14">
        <v>36</v>
      </c>
      <c r="N19" s="12">
        <f t="shared" si="2"/>
        <v>1883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79382</v>
      </c>
      <c r="C20" s="18">
        <f>C21+C22+C23</f>
        <v>46552</v>
      </c>
      <c r="D20" s="18">
        <f>D21+D22+D23</f>
        <v>54565</v>
      </c>
      <c r="E20" s="18">
        <f>E21+E22+E23</f>
        <v>7227</v>
      </c>
      <c r="F20" s="18">
        <f aca="true" t="shared" si="6" ref="F20:M20">F21+F22+F23</f>
        <v>43566</v>
      </c>
      <c r="G20" s="18">
        <f t="shared" si="6"/>
        <v>64831</v>
      </c>
      <c r="H20" s="18">
        <f t="shared" si="6"/>
        <v>65932</v>
      </c>
      <c r="I20" s="18">
        <f t="shared" si="6"/>
        <v>66876</v>
      </c>
      <c r="J20" s="18">
        <f t="shared" si="6"/>
        <v>43250</v>
      </c>
      <c r="K20" s="18">
        <f t="shared" si="6"/>
        <v>71842</v>
      </c>
      <c r="L20" s="18">
        <f t="shared" si="6"/>
        <v>21989</v>
      </c>
      <c r="M20" s="18">
        <f t="shared" si="6"/>
        <v>12183</v>
      </c>
      <c r="N20" s="12">
        <f aca="true" t="shared" si="7" ref="N20:N26">SUM(B20:M20)</f>
        <v>578195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42652</v>
      </c>
      <c r="C21" s="14">
        <v>27298</v>
      </c>
      <c r="D21" s="14">
        <v>29639</v>
      </c>
      <c r="E21" s="14">
        <v>4064</v>
      </c>
      <c r="F21" s="14">
        <v>23819</v>
      </c>
      <c r="G21" s="14">
        <v>35846</v>
      </c>
      <c r="H21" s="14">
        <v>38169</v>
      </c>
      <c r="I21" s="14">
        <v>36750</v>
      </c>
      <c r="J21" s="14">
        <v>23258</v>
      </c>
      <c r="K21" s="14">
        <v>36796</v>
      </c>
      <c r="L21" s="14">
        <v>11327</v>
      </c>
      <c r="M21" s="14">
        <v>6130</v>
      </c>
      <c r="N21" s="12">
        <f t="shared" si="7"/>
        <v>315748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35743</v>
      </c>
      <c r="C22" s="14">
        <v>18427</v>
      </c>
      <c r="D22" s="14">
        <v>24380</v>
      </c>
      <c r="E22" s="14">
        <v>3060</v>
      </c>
      <c r="F22" s="14">
        <v>19161</v>
      </c>
      <c r="G22" s="14">
        <v>27854</v>
      </c>
      <c r="H22" s="14">
        <v>27009</v>
      </c>
      <c r="I22" s="14">
        <v>29487</v>
      </c>
      <c r="J22" s="14">
        <v>19348</v>
      </c>
      <c r="K22" s="14">
        <v>34227</v>
      </c>
      <c r="L22" s="14">
        <v>10402</v>
      </c>
      <c r="M22" s="14">
        <v>5890</v>
      </c>
      <c r="N22" s="12">
        <f t="shared" si="7"/>
        <v>254988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987</v>
      </c>
      <c r="C23" s="14">
        <v>827</v>
      </c>
      <c r="D23" s="14">
        <v>546</v>
      </c>
      <c r="E23" s="14">
        <v>103</v>
      </c>
      <c r="F23" s="14">
        <v>586</v>
      </c>
      <c r="G23" s="14">
        <v>1131</v>
      </c>
      <c r="H23" s="14">
        <v>754</v>
      </c>
      <c r="I23" s="14">
        <v>639</v>
      </c>
      <c r="J23" s="14">
        <v>644</v>
      </c>
      <c r="K23" s="14">
        <v>819</v>
      </c>
      <c r="L23" s="14">
        <v>260</v>
      </c>
      <c r="M23" s="14">
        <v>163</v>
      </c>
      <c r="N23" s="12">
        <f t="shared" si="7"/>
        <v>7459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106269</v>
      </c>
      <c r="C24" s="14">
        <f>C25+C26</f>
        <v>71052</v>
      </c>
      <c r="D24" s="14">
        <f>D25+D26</f>
        <v>81300</v>
      </c>
      <c r="E24" s="14">
        <f>E25+E26</f>
        <v>12771</v>
      </c>
      <c r="F24" s="14">
        <f aca="true" t="shared" si="8" ref="F24:M24">F25+F26</f>
        <v>71779</v>
      </c>
      <c r="G24" s="14">
        <f t="shared" si="8"/>
        <v>107794</v>
      </c>
      <c r="H24" s="14">
        <f t="shared" si="8"/>
        <v>90913</v>
      </c>
      <c r="I24" s="14">
        <f t="shared" si="8"/>
        <v>80476</v>
      </c>
      <c r="J24" s="14">
        <f t="shared" si="8"/>
        <v>60699</v>
      </c>
      <c r="K24" s="14">
        <f t="shared" si="8"/>
        <v>70557</v>
      </c>
      <c r="L24" s="14">
        <f t="shared" si="8"/>
        <v>19541</v>
      </c>
      <c r="M24" s="14">
        <f t="shared" si="8"/>
        <v>10082</v>
      </c>
      <c r="N24" s="12">
        <f t="shared" si="7"/>
        <v>783233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50483</v>
      </c>
      <c r="C25" s="14">
        <v>38724</v>
      </c>
      <c r="D25" s="14">
        <v>43786</v>
      </c>
      <c r="E25" s="14">
        <v>7266</v>
      </c>
      <c r="F25" s="14">
        <v>39252</v>
      </c>
      <c r="G25" s="14">
        <v>60820</v>
      </c>
      <c r="H25" s="14">
        <v>52875</v>
      </c>
      <c r="I25" s="14">
        <v>39308</v>
      </c>
      <c r="J25" s="14">
        <v>33815</v>
      </c>
      <c r="K25" s="14">
        <v>34801</v>
      </c>
      <c r="L25" s="14">
        <v>10001</v>
      </c>
      <c r="M25" s="14">
        <v>4767</v>
      </c>
      <c r="N25" s="12">
        <f t="shared" si="7"/>
        <v>415898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55786</v>
      </c>
      <c r="C26" s="14">
        <v>32328</v>
      </c>
      <c r="D26" s="14">
        <v>37514</v>
      </c>
      <c r="E26" s="14">
        <v>5505</v>
      </c>
      <c r="F26" s="14">
        <v>32527</v>
      </c>
      <c r="G26" s="14">
        <v>46974</v>
      </c>
      <c r="H26" s="14">
        <v>38038</v>
      </c>
      <c r="I26" s="14">
        <v>41168</v>
      </c>
      <c r="J26" s="14">
        <v>26884</v>
      </c>
      <c r="K26" s="14">
        <v>35756</v>
      </c>
      <c r="L26" s="14">
        <v>9540</v>
      </c>
      <c r="M26" s="14">
        <v>5315</v>
      </c>
      <c r="N26" s="12">
        <f t="shared" si="7"/>
        <v>367335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697069.05556706</v>
      </c>
      <c r="C36" s="61">
        <f aca="true" t="shared" si="11" ref="C36:M36">C37+C38+C39+C40</f>
        <v>446880.11912700004</v>
      </c>
      <c r="D36" s="61">
        <f t="shared" si="11"/>
        <v>517424.6177097501</v>
      </c>
      <c r="E36" s="61">
        <f t="shared" si="11"/>
        <v>95412.20604319999</v>
      </c>
      <c r="F36" s="61">
        <f t="shared" si="11"/>
        <v>464306.0737216001</v>
      </c>
      <c r="G36" s="61">
        <f t="shared" si="11"/>
        <v>564143.9882</v>
      </c>
      <c r="H36" s="61">
        <f t="shared" si="11"/>
        <v>599583.7428</v>
      </c>
      <c r="I36" s="61">
        <f t="shared" si="11"/>
        <v>559847.0935712</v>
      </c>
      <c r="J36" s="61">
        <f t="shared" si="11"/>
        <v>451077.5950726</v>
      </c>
      <c r="K36" s="61">
        <f t="shared" si="11"/>
        <v>581306.87599936</v>
      </c>
      <c r="L36" s="61">
        <f t="shared" si="11"/>
        <v>220602.70269950002</v>
      </c>
      <c r="M36" s="61">
        <f t="shared" si="11"/>
        <v>124448.67628864</v>
      </c>
      <c r="N36" s="61">
        <f>N37+N38+N39+N40</f>
        <v>5322102.74679991</v>
      </c>
    </row>
    <row r="37" spans="1:14" ht="18.75" customHeight="1">
      <c r="A37" s="58" t="s">
        <v>55</v>
      </c>
      <c r="B37" s="55">
        <f aca="true" t="shared" si="12" ref="B37:M37">B29*B7</f>
        <v>695936.4612</v>
      </c>
      <c r="C37" s="55">
        <f t="shared" si="12"/>
        <v>445822.4056</v>
      </c>
      <c r="D37" s="55">
        <f t="shared" si="12"/>
        <v>506683.086</v>
      </c>
      <c r="E37" s="55">
        <f t="shared" si="12"/>
        <v>95002.72979999999</v>
      </c>
      <c r="F37" s="55">
        <f t="shared" si="12"/>
        <v>463535.48800000007</v>
      </c>
      <c r="G37" s="55">
        <f t="shared" si="12"/>
        <v>563191.0065</v>
      </c>
      <c r="H37" s="55">
        <f t="shared" si="12"/>
        <v>598390.218</v>
      </c>
      <c r="I37" s="55">
        <f t="shared" si="12"/>
        <v>558956.8064</v>
      </c>
      <c r="J37" s="55">
        <f t="shared" si="12"/>
        <v>450284.8558</v>
      </c>
      <c r="K37" s="55">
        <f t="shared" si="12"/>
        <v>580459.9284</v>
      </c>
      <c r="L37" s="55">
        <f t="shared" si="12"/>
        <v>219992.135</v>
      </c>
      <c r="M37" s="55">
        <f t="shared" si="12"/>
        <v>124107.5617</v>
      </c>
      <c r="N37" s="57">
        <f>SUM(B37:M37)</f>
        <v>5302362.6824</v>
      </c>
    </row>
    <row r="38" spans="1:14" ht="18.75" customHeight="1">
      <c r="A38" s="58" t="s">
        <v>56</v>
      </c>
      <c r="B38" s="55">
        <f aca="true" t="shared" si="13" ref="B38:M38">B30*B7</f>
        <v>-2124.48563294</v>
      </c>
      <c r="C38" s="55">
        <f t="shared" si="13"/>
        <v>-1334.8064729999999</v>
      </c>
      <c r="D38" s="55">
        <f t="shared" si="13"/>
        <v>-1549.5182902499998</v>
      </c>
      <c r="E38" s="55">
        <f t="shared" si="13"/>
        <v>-236.8037568</v>
      </c>
      <c r="F38" s="55">
        <f t="shared" si="13"/>
        <v>-1390.8142784000001</v>
      </c>
      <c r="G38" s="55">
        <f t="shared" si="13"/>
        <v>-1709.1783</v>
      </c>
      <c r="H38" s="55">
        <f t="shared" si="13"/>
        <v>-1704.0352</v>
      </c>
      <c r="I38" s="55">
        <f t="shared" si="13"/>
        <v>-1656.3128288</v>
      </c>
      <c r="J38" s="55">
        <f t="shared" si="13"/>
        <v>-1325.8607274</v>
      </c>
      <c r="K38" s="55">
        <f t="shared" si="13"/>
        <v>-1755.2924006399999</v>
      </c>
      <c r="L38" s="55">
        <f t="shared" si="13"/>
        <v>-660.5923005</v>
      </c>
      <c r="M38" s="55">
        <f t="shared" si="13"/>
        <v>-377.92541136</v>
      </c>
      <c r="N38" s="25">
        <f>SUM(B38:M38)</f>
        <v>-15825.625600090003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10129.65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-70778.8</v>
      </c>
      <c r="C42" s="25">
        <f aca="true" t="shared" si="15" ref="C42:M42">+C43+C46+C54+C55</f>
        <v>-65116.8</v>
      </c>
      <c r="D42" s="25">
        <f t="shared" si="15"/>
        <v>-58136.2</v>
      </c>
      <c r="E42" s="25">
        <f t="shared" si="15"/>
        <v>-6344.4</v>
      </c>
      <c r="F42" s="25">
        <f t="shared" si="15"/>
        <v>-42107.8</v>
      </c>
      <c r="G42" s="25">
        <f t="shared" si="15"/>
        <v>-76668.8</v>
      </c>
      <c r="H42" s="25">
        <f t="shared" si="15"/>
        <v>-88196.4</v>
      </c>
      <c r="I42" s="25">
        <f t="shared" si="15"/>
        <v>-46626</v>
      </c>
      <c r="J42" s="25">
        <f t="shared" si="15"/>
        <v>-56532.6</v>
      </c>
      <c r="K42" s="25">
        <f t="shared" si="15"/>
        <v>-52595.8</v>
      </c>
      <c r="L42" s="25">
        <f t="shared" si="15"/>
        <v>-24069.2</v>
      </c>
      <c r="M42" s="25">
        <f t="shared" si="15"/>
        <v>-15169.6</v>
      </c>
      <c r="N42" s="25">
        <f>+N43+N46+N54+N55</f>
        <v>-602342.3999999999</v>
      </c>
    </row>
    <row r="43" spans="1:14" ht="18.75" customHeight="1">
      <c r="A43" s="17" t="s">
        <v>60</v>
      </c>
      <c r="B43" s="26">
        <f>B44+B45</f>
        <v>-70778.8</v>
      </c>
      <c r="C43" s="26">
        <f>C44+C45</f>
        <v>-65116.8</v>
      </c>
      <c r="D43" s="26">
        <f>D44+D45</f>
        <v>-58136.2</v>
      </c>
      <c r="E43" s="26">
        <f>E44+E45</f>
        <v>-5844.4</v>
      </c>
      <c r="F43" s="26">
        <f aca="true" t="shared" si="16" ref="F43:M43">F44+F45</f>
        <v>-42107.8</v>
      </c>
      <c r="G43" s="26">
        <f t="shared" si="16"/>
        <v>-76668.8</v>
      </c>
      <c r="H43" s="26">
        <f t="shared" si="16"/>
        <v>-87696.4</v>
      </c>
      <c r="I43" s="26">
        <f t="shared" si="16"/>
        <v>-46626</v>
      </c>
      <c r="J43" s="26">
        <f t="shared" si="16"/>
        <v>-56532.6</v>
      </c>
      <c r="K43" s="26">
        <f t="shared" si="16"/>
        <v>-52595.8</v>
      </c>
      <c r="L43" s="26">
        <f t="shared" si="16"/>
        <v>-24069.2</v>
      </c>
      <c r="M43" s="26">
        <f t="shared" si="16"/>
        <v>-15169.6</v>
      </c>
      <c r="N43" s="25">
        <f aca="true" t="shared" si="17" ref="N43:N55">SUM(B43:M43)</f>
        <v>-601342.3999999999</v>
      </c>
    </row>
    <row r="44" spans="1:25" ht="18.75" customHeight="1">
      <c r="A44" s="13" t="s">
        <v>61</v>
      </c>
      <c r="B44" s="20">
        <f>ROUND(-B9*$D$3,2)</f>
        <v>-70778.8</v>
      </c>
      <c r="C44" s="20">
        <f>ROUND(-C9*$D$3,2)</f>
        <v>-65116.8</v>
      </c>
      <c r="D44" s="20">
        <f>ROUND(-D9*$D$3,2)</f>
        <v>-58136.2</v>
      </c>
      <c r="E44" s="20">
        <f>ROUND(-E9*$D$3,2)</f>
        <v>-5844.4</v>
      </c>
      <c r="F44" s="20">
        <f aca="true" t="shared" si="18" ref="F44:M44">ROUND(-F9*$D$3,2)</f>
        <v>-42107.8</v>
      </c>
      <c r="G44" s="20">
        <f t="shared" si="18"/>
        <v>-76668.8</v>
      </c>
      <c r="H44" s="20">
        <f t="shared" si="18"/>
        <v>-87696.4</v>
      </c>
      <c r="I44" s="20">
        <f t="shared" si="18"/>
        <v>-46626</v>
      </c>
      <c r="J44" s="20">
        <f t="shared" si="18"/>
        <v>-56532.6</v>
      </c>
      <c r="K44" s="20">
        <f t="shared" si="18"/>
        <v>-52595.8</v>
      </c>
      <c r="L44" s="20">
        <f t="shared" si="18"/>
        <v>-24069.2</v>
      </c>
      <c r="M44" s="20">
        <f t="shared" si="18"/>
        <v>-15169.6</v>
      </c>
      <c r="N44" s="47">
        <f t="shared" si="17"/>
        <v>-601342.3999999999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626290.25556706</v>
      </c>
      <c r="C57" s="29">
        <f t="shared" si="21"/>
        <v>381763.31912700005</v>
      </c>
      <c r="D57" s="29">
        <f t="shared" si="21"/>
        <v>459288.41770975007</v>
      </c>
      <c r="E57" s="29">
        <f t="shared" si="21"/>
        <v>89067.80604319999</v>
      </c>
      <c r="F57" s="29">
        <f t="shared" si="21"/>
        <v>422198.2737216001</v>
      </c>
      <c r="G57" s="29">
        <f t="shared" si="21"/>
        <v>487475.18820000003</v>
      </c>
      <c r="H57" s="29">
        <f t="shared" si="21"/>
        <v>511387.3428</v>
      </c>
      <c r="I57" s="29">
        <f t="shared" si="21"/>
        <v>513221.09357120004</v>
      </c>
      <c r="J57" s="29">
        <f t="shared" si="21"/>
        <v>394544.9950726</v>
      </c>
      <c r="K57" s="29">
        <f t="shared" si="21"/>
        <v>528711.07599936</v>
      </c>
      <c r="L57" s="29">
        <f t="shared" si="21"/>
        <v>196533.5026995</v>
      </c>
      <c r="M57" s="29">
        <f t="shared" si="21"/>
        <v>109279.07628863999</v>
      </c>
      <c r="N57" s="29">
        <f>SUM(B57:M57)</f>
        <v>4719760.34679991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626290.25</v>
      </c>
      <c r="C60" s="36">
        <f aca="true" t="shared" si="22" ref="C60:M60">SUM(C61:C74)</f>
        <v>381763.31999999995</v>
      </c>
      <c r="D60" s="36">
        <f t="shared" si="22"/>
        <v>459288.42</v>
      </c>
      <c r="E60" s="36">
        <f t="shared" si="22"/>
        <v>89067.81</v>
      </c>
      <c r="F60" s="36">
        <f t="shared" si="22"/>
        <v>422198.28</v>
      </c>
      <c r="G60" s="36">
        <f t="shared" si="22"/>
        <v>487475.19</v>
      </c>
      <c r="H60" s="36">
        <f t="shared" si="22"/>
        <v>511387.33999999997</v>
      </c>
      <c r="I60" s="36">
        <f t="shared" si="22"/>
        <v>513221.1</v>
      </c>
      <c r="J60" s="36">
        <f t="shared" si="22"/>
        <v>394545</v>
      </c>
      <c r="K60" s="36">
        <f t="shared" si="22"/>
        <v>528711.08</v>
      </c>
      <c r="L60" s="36">
        <f t="shared" si="22"/>
        <v>196533.51</v>
      </c>
      <c r="M60" s="36">
        <f t="shared" si="22"/>
        <v>109279.07</v>
      </c>
      <c r="N60" s="29">
        <f>SUM(N61:N74)</f>
        <v>4719760.37</v>
      </c>
    </row>
    <row r="61" spans="1:15" ht="18.75" customHeight="1">
      <c r="A61" s="17" t="s">
        <v>75</v>
      </c>
      <c r="B61" s="36">
        <v>115247.26</v>
      </c>
      <c r="C61" s="36">
        <v>114412.15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229659.40999999997</v>
      </c>
      <c r="O61"/>
    </row>
    <row r="62" spans="1:15" ht="18.75" customHeight="1">
      <c r="A62" s="17" t="s">
        <v>76</v>
      </c>
      <c r="B62" s="36">
        <v>511042.99</v>
      </c>
      <c r="C62" s="36">
        <v>267351.17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778394.1599999999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459288.42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459288.42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89067.81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89067.81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422198.28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422198.28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487475.19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487475.19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397114.68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397114.68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114272.66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114272.66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513221.1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513221.1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394545</v>
      </c>
      <c r="K70" s="35">
        <v>0</v>
      </c>
      <c r="L70" s="35">
        <v>0</v>
      </c>
      <c r="M70" s="35">
        <v>0</v>
      </c>
      <c r="N70" s="29">
        <f t="shared" si="23"/>
        <v>394545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528711.08</v>
      </c>
      <c r="L71" s="35">
        <v>0</v>
      </c>
      <c r="M71" s="62"/>
      <c r="N71" s="26">
        <f t="shared" si="23"/>
        <v>528711.08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196533.51</v>
      </c>
      <c r="M72" s="35">
        <v>0</v>
      </c>
      <c r="N72" s="29">
        <f t="shared" si="23"/>
        <v>196533.51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109279.07</v>
      </c>
      <c r="N73" s="26">
        <f t="shared" si="23"/>
        <v>109279.07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2.295602791832309</v>
      </c>
      <c r="C78" s="45">
        <v>2.228970371605844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1.9818802962926902</v>
      </c>
      <c r="C79" s="45">
        <v>1.870558396732315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1.816991592649403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2.5309620150458905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2.122522645377414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1.6833435925438558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1.9806191417787637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1.9365092532305987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1.9226574728391672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2.1657060863281514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2.069915808512299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2.4607105711042947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2.410908314547744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2017-04-26T13:42:32Z</dcterms:modified>
  <cp:category/>
  <cp:version/>
  <cp:contentType/>
  <cp:contentStatus/>
</cp:coreProperties>
</file>