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<sst xmlns="http://schemas.openxmlformats.org/spreadsheetml/2006/main" count="105" uniqueCount="103">
  <si>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</si>
  <si>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</si>
  <si>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</si>
  <si>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</si>
  <si>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</si>
  <si>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</si>
  <si>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</si>
  <si>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</si>
  <si>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</si>
  <si>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</si>
  <si>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</si>
  <si>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</si>
  <si>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</si>
  <si>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</si>
  <si>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</si>
  <si>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</si>
  <si>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</si>
  <si>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</si>
  <si>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</si>
  <si>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</si>
  <si>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</si>
  <si>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</si>
  <si>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</si>
  <si>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</si>
  <si>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</si>
  <si>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</si>
  <si>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</si>
  <si>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</si>
  <si>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</si>
  <si>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</si>
  <si>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</si>
  <si>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</si>
  <si>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</si>
  <si>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</si>
  <si>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</si>
  <si>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</si>
  <si>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</si>
  <si>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</si>
  <si>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</si>
  <si>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</si>
  <si>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</si>
  <si>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</si>
  <si>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</si>
  <si>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</si>
  <si>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</si>
  <si>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</si>
  <si>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</si>
  <si>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</si>
  <si>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</si>
  <si>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</si>
  <si>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</si>
  <si>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</si>
  <si>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</si>
  <si>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</si>
  <si>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</si>
  <si>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</si>
  <si>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</si>
  <si>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</si>
  <si>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</si>
  <si>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</si>
  <si>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</si>
  <si>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</si>
  <si>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</si>
  <si>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</si>
  <si>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</si>
  <si>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</si>
  <si>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</si>
  <si>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</si>
  <si>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</si>
  <si>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</si>
  <si>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</si>
  <si>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</si>
  <si>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</si>
  <si>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</si>
  <si>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</si>
  <si>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</si>
  <si>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</si>
  <si>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</si>
  <si>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</si>
  <si>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</si>
  <si>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</si>
  <si>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</si>
  <si>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</si>
  <si>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</si>
  <si>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</si>
  <si>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</si>
  <si>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</si>
  <si>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</si>
  <si>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</si>
  <si>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</si>
  <si>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</si>
  <si>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</si>
  <si>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</si>
  <si>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</si>
  <si>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</si>
  <si>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</si>
  <si>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</si>
  <si>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</si>
  <si>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</si>
  <si>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</si>
  <si>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</si>
  <si>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</si>
  <si>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14/04/17 - VENCIMENTO 26/04/17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</si>
</sst>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638175</xdr:colOff>
      <xdr:row>94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638175</xdr:colOff>
      <xdr:row>94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638175</xdr:colOff>
      <xdr:row>94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233472</v>
      </c>
      <c r="C7" s="10">
        <f>C8+C20+C24</f>
        <v>142629</v>
      </c>
      <c r="D7" s="10">
        <f>D8+D20+D24</f>
        <v>189542</v>
      </c>
      <c r="E7" s="10">
        <f>E8+E20+E24</f>
        <v>25306</v>
      </c>
      <c r="F7" s="10">
        <f aca="true" t="shared" si="0" ref="F7:M7">F8+F20+F24</f>
        <v>161194</v>
      </c>
      <c r="G7" s="10">
        <f t="shared" si="0"/>
        <v>223918</v>
      </c>
      <c r="H7" s="10">
        <f t="shared" si="0"/>
        <v>193030</v>
      </c>
      <c r="I7" s="10">
        <f t="shared" si="0"/>
        <v>208797</v>
      </c>
      <c r="J7" s="10">
        <f t="shared" si="0"/>
        <v>141088</v>
      </c>
      <c r="K7" s="10">
        <f t="shared" si="0"/>
        <v>193264</v>
      </c>
      <c r="L7" s="10">
        <f t="shared" si="0"/>
        <v>60674</v>
      </c>
      <c r="M7" s="10">
        <f t="shared" si="0"/>
        <v>33542</v>
      </c>
      <c r="N7" s="10">
        <f>+N8+N20+N24</f>
        <v>1806456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107236</v>
      </c>
      <c r="C8" s="12">
        <f>+C9+C12+C16</f>
        <v>68468</v>
      </c>
      <c r="D8" s="12">
        <f>+D9+D12+D16</f>
        <v>95886</v>
      </c>
      <c r="E8" s="12">
        <f>+E9+E12+E16</f>
        <v>11652</v>
      </c>
      <c r="F8" s="12">
        <f aca="true" t="shared" si="1" ref="F8:M8">+F9+F12+F16</f>
        <v>75819</v>
      </c>
      <c r="G8" s="12">
        <f t="shared" si="1"/>
        <v>108691</v>
      </c>
      <c r="H8" s="12">
        <f t="shared" si="1"/>
        <v>94230</v>
      </c>
      <c r="I8" s="12">
        <f t="shared" si="1"/>
        <v>102170</v>
      </c>
      <c r="J8" s="12">
        <f t="shared" si="1"/>
        <v>70751</v>
      </c>
      <c r="K8" s="12">
        <f t="shared" si="1"/>
        <v>94680</v>
      </c>
      <c r="L8" s="12">
        <f t="shared" si="1"/>
        <v>32575</v>
      </c>
      <c r="M8" s="12">
        <f t="shared" si="1"/>
        <v>18753</v>
      </c>
      <c r="N8" s="12">
        <f>SUM(B8:M8)</f>
        <v>880911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14807</v>
      </c>
      <c r="C9" s="14">
        <v>11664</v>
      </c>
      <c r="D9" s="14">
        <v>12156</v>
      </c>
      <c r="E9" s="14">
        <v>1039</v>
      </c>
      <c r="F9" s="14">
        <v>9421</v>
      </c>
      <c r="G9" s="14">
        <v>15545</v>
      </c>
      <c r="H9" s="14">
        <v>16829</v>
      </c>
      <c r="I9" s="14">
        <v>10285</v>
      </c>
      <c r="J9" s="14">
        <v>11252</v>
      </c>
      <c r="K9" s="14">
        <v>10662</v>
      </c>
      <c r="L9" s="14">
        <v>4633</v>
      </c>
      <c r="M9" s="14">
        <v>2634</v>
      </c>
      <c r="N9" s="12">
        <f aca="true" t="shared" si="2" ref="N9:N19">SUM(B9:M9)</f>
        <v>120927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14807</v>
      </c>
      <c r="C10" s="14">
        <f>+C9-C11</f>
        <v>11664</v>
      </c>
      <c r="D10" s="14">
        <f>+D9-D11</f>
        <v>12156</v>
      </c>
      <c r="E10" s="14">
        <f>+E9-E11</f>
        <v>1039</v>
      </c>
      <c r="F10" s="14">
        <f aca="true" t="shared" si="3" ref="F10:M10">+F9-F11</f>
        <v>9421</v>
      </c>
      <c r="G10" s="14">
        <f t="shared" si="3"/>
        <v>15545</v>
      </c>
      <c r="H10" s="14">
        <f t="shared" si="3"/>
        <v>16829</v>
      </c>
      <c r="I10" s="14">
        <f t="shared" si="3"/>
        <v>10285</v>
      </c>
      <c r="J10" s="14">
        <f t="shared" si="3"/>
        <v>11252</v>
      </c>
      <c r="K10" s="14">
        <f t="shared" si="3"/>
        <v>10662</v>
      </c>
      <c r="L10" s="14">
        <f t="shared" si="3"/>
        <v>4633</v>
      </c>
      <c r="M10" s="14">
        <f t="shared" si="3"/>
        <v>2634</v>
      </c>
      <c r="N10" s="12">
        <f t="shared" si="2"/>
        <v>120927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74968</v>
      </c>
      <c r="C12" s="14">
        <f>C13+C14+C15</f>
        <v>47012</v>
      </c>
      <c r="D12" s="14">
        <f>D13+D14+D15</f>
        <v>69871</v>
      </c>
      <c r="E12" s="14">
        <f>E13+E14+E15</f>
        <v>8806</v>
      </c>
      <c r="F12" s="14">
        <f aca="true" t="shared" si="4" ref="F12:M12">F13+F14+F15</f>
        <v>54424</v>
      </c>
      <c r="G12" s="14">
        <f t="shared" si="4"/>
        <v>76483</v>
      </c>
      <c r="H12" s="14">
        <f t="shared" si="4"/>
        <v>63547</v>
      </c>
      <c r="I12" s="14">
        <f t="shared" si="4"/>
        <v>74725</v>
      </c>
      <c r="J12" s="14">
        <f t="shared" si="4"/>
        <v>48162</v>
      </c>
      <c r="K12" s="14">
        <f t="shared" si="4"/>
        <v>65666</v>
      </c>
      <c r="L12" s="14">
        <f t="shared" si="4"/>
        <v>23030</v>
      </c>
      <c r="M12" s="14">
        <f t="shared" si="4"/>
        <v>13657</v>
      </c>
      <c r="N12" s="12">
        <f t="shared" si="2"/>
        <v>620351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35604</v>
      </c>
      <c r="C13" s="14">
        <v>23419</v>
      </c>
      <c r="D13" s="14">
        <v>33930</v>
      </c>
      <c r="E13" s="14">
        <v>4333</v>
      </c>
      <c r="F13" s="14">
        <v>26765</v>
      </c>
      <c r="G13" s="14">
        <v>37089</v>
      </c>
      <c r="H13" s="14">
        <v>32064</v>
      </c>
      <c r="I13" s="14">
        <v>36752</v>
      </c>
      <c r="J13" s="14">
        <v>22862</v>
      </c>
      <c r="K13" s="14">
        <v>30245</v>
      </c>
      <c r="L13" s="14">
        <v>10252</v>
      </c>
      <c r="M13" s="14">
        <v>5869</v>
      </c>
      <c r="N13" s="12">
        <f t="shared" si="2"/>
        <v>299184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38234</v>
      </c>
      <c r="C14" s="14">
        <v>22506</v>
      </c>
      <c r="D14" s="14">
        <v>35135</v>
      </c>
      <c r="E14" s="14">
        <v>4288</v>
      </c>
      <c r="F14" s="14">
        <v>26696</v>
      </c>
      <c r="G14" s="14">
        <v>37421</v>
      </c>
      <c r="H14" s="14">
        <v>30288</v>
      </c>
      <c r="I14" s="14">
        <v>37179</v>
      </c>
      <c r="J14" s="14">
        <v>24436</v>
      </c>
      <c r="K14" s="14">
        <v>34619</v>
      </c>
      <c r="L14" s="14">
        <v>12376</v>
      </c>
      <c r="M14" s="14">
        <v>7614</v>
      </c>
      <c r="N14" s="12">
        <f t="shared" si="2"/>
        <v>310792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1130</v>
      </c>
      <c r="C15" s="14">
        <v>1087</v>
      </c>
      <c r="D15" s="14">
        <v>806</v>
      </c>
      <c r="E15" s="14">
        <v>185</v>
      </c>
      <c r="F15" s="14">
        <v>963</v>
      </c>
      <c r="G15" s="14">
        <v>1973</v>
      </c>
      <c r="H15" s="14">
        <v>1195</v>
      </c>
      <c r="I15" s="14">
        <v>794</v>
      </c>
      <c r="J15" s="14">
        <v>864</v>
      </c>
      <c r="K15" s="14">
        <v>802</v>
      </c>
      <c r="L15" s="14">
        <v>402</v>
      </c>
      <c r="M15" s="14">
        <v>174</v>
      </c>
      <c r="N15" s="12">
        <f t="shared" si="2"/>
        <v>10375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17461</v>
      </c>
      <c r="C16" s="14">
        <f>C17+C18+C19</f>
        <v>9792</v>
      </c>
      <c r="D16" s="14">
        <f>D17+D18+D19</f>
        <v>13859</v>
      </c>
      <c r="E16" s="14">
        <f>E17+E18+E19</f>
        <v>1807</v>
      </c>
      <c r="F16" s="14">
        <f aca="true" t="shared" si="5" ref="F16:M16">F17+F18+F19</f>
        <v>11974</v>
      </c>
      <c r="G16" s="14">
        <f t="shared" si="5"/>
        <v>16663</v>
      </c>
      <c r="H16" s="14">
        <f t="shared" si="5"/>
        <v>13854</v>
      </c>
      <c r="I16" s="14">
        <f t="shared" si="5"/>
        <v>17160</v>
      </c>
      <c r="J16" s="14">
        <f t="shared" si="5"/>
        <v>11337</v>
      </c>
      <c r="K16" s="14">
        <f t="shared" si="5"/>
        <v>18352</v>
      </c>
      <c r="L16" s="14">
        <f t="shared" si="5"/>
        <v>4912</v>
      </c>
      <c r="M16" s="14">
        <f t="shared" si="5"/>
        <v>2462</v>
      </c>
      <c r="N16" s="12">
        <f t="shared" si="2"/>
        <v>139633</v>
      </c>
    </row>
    <row r="17" spans="1:25" ht="18.75" customHeight="1">
      <c r="A17" s="15" t="s">
        <v>16</v>
      </c>
      <c r="B17" s="14">
        <v>9811</v>
      </c>
      <c r="C17" s="14">
        <v>5595</v>
      </c>
      <c r="D17" s="14">
        <v>6939</v>
      </c>
      <c r="E17" s="14">
        <v>976</v>
      </c>
      <c r="F17" s="14">
        <v>6355</v>
      </c>
      <c r="G17" s="14">
        <v>9043</v>
      </c>
      <c r="H17" s="14">
        <v>7625</v>
      </c>
      <c r="I17" s="14">
        <v>9478</v>
      </c>
      <c r="J17" s="14">
        <v>5895</v>
      </c>
      <c r="K17" s="14">
        <v>9703</v>
      </c>
      <c r="L17" s="14">
        <v>2428</v>
      </c>
      <c r="M17" s="14">
        <v>1151</v>
      </c>
      <c r="N17" s="12">
        <f t="shared" si="2"/>
        <v>74999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7464</v>
      </c>
      <c r="C18" s="14">
        <v>4073</v>
      </c>
      <c r="D18" s="14">
        <v>6819</v>
      </c>
      <c r="E18" s="14">
        <v>816</v>
      </c>
      <c r="F18" s="14">
        <v>5512</v>
      </c>
      <c r="G18" s="14">
        <v>7395</v>
      </c>
      <c r="H18" s="14">
        <v>6068</v>
      </c>
      <c r="I18" s="14">
        <v>7555</v>
      </c>
      <c r="J18" s="14">
        <v>5379</v>
      </c>
      <c r="K18" s="14">
        <v>8510</v>
      </c>
      <c r="L18" s="14">
        <v>2429</v>
      </c>
      <c r="M18" s="14">
        <v>1283</v>
      </c>
      <c r="N18" s="12">
        <f t="shared" si="2"/>
        <v>63303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186</v>
      </c>
      <c r="C19" s="14">
        <v>124</v>
      </c>
      <c r="D19" s="14">
        <v>101</v>
      </c>
      <c r="E19" s="14">
        <v>15</v>
      </c>
      <c r="F19" s="14">
        <v>107</v>
      </c>
      <c r="G19" s="14">
        <v>225</v>
      </c>
      <c r="H19" s="14">
        <v>161</v>
      </c>
      <c r="I19" s="14">
        <v>127</v>
      </c>
      <c r="J19" s="14">
        <v>63</v>
      </c>
      <c r="K19" s="14">
        <v>139</v>
      </c>
      <c r="L19" s="14">
        <v>55</v>
      </c>
      <c r="M19" s="14">
        <v>28</v>
      </c>
      <c r="N19" s="12">
        <f t="shared" si="2"/>
        <v>1331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54702</v>
      </c>
      <c r="C20" s="18">
        <f>C21+C22+C23</f>
        <v>29357</v>
      </c>
      <c r="D20" s="18">
        <f>D21+D22+D23</f>
        <v>38872</v>
      </c>
      <c r="E20" s="18">
        <f>E21+E22+E23</f>
        <v>5202</v>
      </c>
      <c r="F20" s="18">
        <f aca="true" t="shared" si="6" ref="F20:M20">F21+F22+F23</f>
        <v>33242</v>
      </c>
      <c r="G20" s="18">
        <f t="shared" si="6"/>
        <v>44315</v>
      </c>
      <c r="H20" s="18">
        <f t="shared" si="6"/>
        <v>41260</v>
      </c>
      <c r="I20" s="18">
        <f t="shared" si="6"/>
        <v>51986</v>
      </c>
      <c r="J20" s="18">
        <f t="shared" si="6"/>
        <v>30349</v>
      </c>
      <c r="K20" s="18">
        <f t="shared" si="6"/>
        <v>52474</v>
      </c>
      <c r="L20" s="18">
        <f t="shared" si="6"/>
        <v>15492</v>
      </c>
      <c r="M20" s="18">
        <f t="shared" si="6"/>
        <v>8479</v>
      </c>
      <c r="N20" s="12">
        <f aca="true" t="shared" si="7" ref="N20:N26">SUM(B20:M20)</f>
        <v>405730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29142</v>
      </c>
      <c r="C21" s="14">
        <v>17067</v>
      </c>
      <c r="D21" s="14">
        <v>20635</v>
      </c>
      <c r="E21" s="14">
        <v>2875</v>
      </c>
      <c r="F21" s="14">
        <v>18589</v>
      </c>
      <c r="G21" s="14">
        <v>24044</v>
      </c>
      <c r="H21" s="14">
        <v>23970</v>
      </c>
      <c r="I21" s="14">
        <v>28524</v>
      </c>
      <c r="J21" s="14">
        <v>16464</v>
      </c>
      <c r="K21" s="14">
        <v>27142</v>
      </c>
      <c r="L21" s="14">
        <v>8206</v>
      </c>
      <c r="M21" s="14">
        <v>4314</v>
      </c>
      <c r="N21" s="12">
        <f t="shared" si="7"/>
        <v>220972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25015</v>
      </c>
      <c r="C22" s="14">
        <v>11822</v>
      </c>
      <c r="D22" s="14">
        <v>17873</v>
      </c>
      <c r="E22" s="14">
        <v>2252</v>
      </c>
      <c r="F22" s="14">
        <v>14228</v>
      </c>
      <c r="G22" s="14">
        <v>19541</v>
      </c>
      <c r="H22" s="14">
        <v>16838</v>
      </c>
      <c r="I22" s="14">
        <v>23034</v>
      </c>
      <c r="J22" s="14">
        <v>13521</v>
      </c>
      <c r="K22" s="14">
        <v>24873</v>
      </c>
      <c r="L22" s="14">
        <v>7118</v>
      </c>
      <c r="M22" s="14">
        <v>4076</v>
      </c>
      <c r="N22" s="12">
        <f t="shared" si="7"/>
        <v>180191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545</v>
      </c>
      <c r="C23" s="14">
        <v>468</v>
      </c>
      <c r="D23" s="14">
        <v>364</v>
      </c>
      <c r="E23" s="14">
        <v>75</v>
      </c>
      <c r="F23" s="14">
        <v>425</v>
      </c>
      <c r="G23" s="14">
        <v>730</v>
      </c>
      <c r="H23" s="14">
        <v>452</v>
      </c>
      <c r="I23" s="14">
        <v>428</v>
      </c>
      <c r="J23" s="14">
        <v>364</v>
      </c>
      <c r="K23" s="14">
        <v>459</v>
      </c>
      <c r="L23" s="14">
        <v>168</v>
      </c>
      <c r="M23" s="14">
        <v>89</v>
      </c>
      <c r="N23" s="12">
        <f t="shared" si="7"/>
        <v>4567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71534</v>
      </c>
      <c r="C24" s="14">
        <f>C25+C26</f>
        <v>44804</v>
      </c>
      <c r="D24" s="14">
        <f>D25+D26</f>
        <v>54784</v>
      </c>
      <c r="E24" s="14">
        <f>E25+E26</f>
        <v>8452</v>
      </c>
      <c r="F24" s="14">
        <f aca="true" t="shared" si="8" ref="F24:M24">F25+F26</f>
        <v>52133</v>
      </c>
      <c r="G24" s="14">
        <f t="shared" si="8"/>
        <v>70912</v>
      </c>
      <c r="H24" s="14">
        <f t="shared" si="8"/>
        <v>57540</v>
      </c>
      <c r="I24" s="14">
        <f t="shared" si="8"/>
        <v>54641</v>
      </c>
      <c r="J24" s="14">
        <f t="shared" si="8"/>
        <v>39988</v>
      </c>
      <c r="K24" s="14">
        <f t="shared" si="8"/>
        <v>46110</v>
      </c>
      <c r="L24" s="14">
        <f t="shared" si="8"/>
        <v>12607</v>
      </c>
      <c r="M24" s="14">
        <f t="shared" si="8"/>
        <v>6310</v>
      </c>
      <c r="N24" s="12">
        <f t="shared" si="7"/>
        <v>519815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33456</v>
      </c>
      <c r="C25" s="14">
        <v>23928</v>
      </c>
      <c r="D25" s="14">
        <v>29325</v>
      </c>
      <c r="E25" s="14">
        <v>4613</v>
      </c>
      <c r="F25" s="14">
        <v>28074</v>
      </c>
      <c r="G25" s="14">
        <v>39344</v>
      </c>
      <c r="H25" s="14">
        <v>32625</v>
      </c>
      <c r="I25" s="14">
        <v>25828</v>
      </c>
      <c r="J25" s="14">
        <v>21664</v>
      </c>
      <c r="K25" s="14">
        <v>22409</v>
      </c>
      <c r="L25" s="14">
        <v>6280</v>
      </c>
      <c r="M25" s="14">
        <v>3022</v>
      </c>
      <c r="N25" s="12">
        <f t="shared" si="7"/>
        <v>270568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38078</v>
      </c>
      <c r="C26" s="14">
        <v>20876</v>
      </c>
      <c r="D26" s="14">
        <v>25459</v>
      </c>
      <c r="E26" s="14">
        <v>3839</v>
      </c>
      <c r="F26" s="14">
        <v>24059</v>
      </c>
      <c r="G26" s="14">
        <v>31568</v>
      </c>
      <c r="H26" s="14">
        <v>24915</v>
      </c>
      <c r="I26" s="14">
        <v>28813</v>
      </c>
      <c r="J26" s="14">
        <v>18324</v>
      </c>
      <c r="K26" s="14">
        <v>23701</v>
      </c>
      <c r="L26" s="14">
        <v>6327</v>
      </c>
      <c r="M26" s="14">
        <v>3288</v>
      </c>
      <c r="N26" s="12">
        <f t="shared" si="7"/>
        <v>249247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475572.21075712005</v>
      </c>
      <c r="C36" s="61">
        <f aca="true" t="shared" si="11" ref="C36:M36">C37+C38+C39+C40</f>
        <v>281165.2506845</v>
      </c>
      <c r="D36" s="61">
        <f t="shared" si="11"/>
        <v>355219.9229771</v>
      </c>
      <c r="E36" s="61">
        <f t="shared" si="11"/>
        <v>64260.96843039999</v>
      </c>
      <c r="F36" s="61">
        <f t="shared" si="11"/>
        <v>342706.62260770006</v>
      </c>
      <c r="G36" s="61">
        <f t="shared" si="11"/>
        <v>377814.3772</v>
      </c>
      <c r="H36" s="61">
        <f t="shared" si="11"/>
        <v>381410.087</v>
      </c>
      <c r="I36" s="61">
        <f t="shared" si="11"/>
        <v>402165.6421046</v>
      </c>
      <c r="J36" s="61">
        <f t="shared" si="11"/>
        <v>306238.6233184</v>
      </c>
      <c r="K36" s="61">
        <f t="shared" si="11"/>
        <v>400851.65521664</v>
      </c>
      <c r="L36" s="61">
        <f t="shared" si="11"/>
        <v>149712.00798382</v>
      </c>
      <c r="M36" s="61">
        <f t="shared" si="11"/>
        <v>81118.49485952</v>
      </c>
      <c r="N36" s="61">
        <f>N37+N38+N39+N40</f>
        <v>3618235.8631398003</v>
      </c>
    </row>
    <row r="37" spans="1:14" ht="18.75" customHeight="1">
      <c r="A37" s="58" t="s">
        <v>55</v>
      </c>
      <c r="B37" s="55">
        <f aca="true" t="shared" si="12" ref="B37:M37">B29*B7</f>
        <v>473761.3824</v>
      </c>
      <c r="C37" s="55">
        <f t="shared" si="12"/>
        <v>279609.8916</v>
      </c>
      <c r="D37" s="55">
        <f t="shared" si="12"/>
        <v>343980.82159999997</v>
      </c>
      <c r="E37" s="55">
        <f t="shared" si="12"/>
        <v>63773.65059999999</v>
      </c>
      <c r="F37" s="55">
        <f t="shared" si="12"/>
        <v>341570.086</v>
      </c>
      <c r="G37" s="55">
        <f t="shared" si="12"/>
        <v>376294.199</v>
      </c>
      <c r="H37" s="55">
        <f t="shared" si="12"/>
        <v>379593.495</v>
      </c>
      <c r="I37" s="55">
        <f t="shared" si="12"/>
        <v>400806.72119999997</v>
      </c>
      <c r="J37" s="55">
        <f t="shared" si="12"/>
        <v>305018.1472</v>
      </c>
      <c r="K37" s="55">
        <f t="shared" si="12"/>
        <v>399457.3616</v>
      </c>
      <c r="L37" s="55">
        <f t="shared" si="12"/>
        <v>148887.92859999998</v>
      </c>
      <c r="M37" s="55">
        <f t="shared" si="12"/>
        <v>80645.0306</v>
      </c>
      <c r="N37" s="57">
        <f>SUM(B37:M37)</f>
        <v>3593398.7154</v>
      </c>
    </row>
    <row r="38" spans="1:14" ht="18.75" customHeight="1">
      <c r="A38" s="58" t="s">
        <v>56</v>
      </c>
      <c r="B38" s="55">
        <f aca="true" t="shared" si="13" ref="B38:M38">B30*B7</f>
        <v>-1446.25164288</v>
      </c>
      <c r="C38" s="55">
        <f t="shared" si="13"/>
        <v>-837.1609155</v>
      </c>
      <c r="D38" s="55">
        <f t="shared" si="13"/>
        <v>-1051.9486229</v>
      </c>
      <c r="E38" s="55">
        <f t="shared" si="13"/>
        <v>-158.9621696</v>
      </c>
      <c r="F38" s="55">
        <f t="shared" si="13"/>
        <v>-1024.8633923</v>
      </c>
      <c r="G38" s="55">
        <f t="shared" si="13"/>
        <v>-1141.9818</v>
      </c>
      <c r="H38" s="55">
        <f t="shared" si="13"/>
        <v>-1080.968</v>
      </c>
      <c r="I38" s="55">
        <f t="shared" si="13"/>
        <v>-1187.6790954</v>
      </c>
      <c r="J38" s="55">
        <f t="shared" si="13"/>
        <v>-898.1238816</v>
      </c>
      <c r="K38" s="55">
        <f t="shared" si="13"/>
        <v>-1207.94638336</v>
      </c>
      <c r="L38" s="55">
        <f t="shared" si="13"/>
        <v>-447.08061618</v>
      </c>
      <c r="M38" s="55">
        <f t="shared" si="13"/>
        <v>-245.57574048</v>
      </c>
      <c r="N38" s="25">
        <f>SUM(B38:M38)</f>
        <v>-10728.5422602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10129.65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10129.65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-56266.6</v>
      </c>
      <c r="C42" s="25">
        <f aca="true" t="shared" si="15" ref="C42:M42">+C43+C46+C54+C55</f>
        <v>-44323.2</v>
      </c>
      <c r="D42" s="25">
        <f t="shared" si="15"/>
        <v>-46192.8</v>
      </c>
      <c r="E42" s="25">
        <f t="shared" si="15"/>
        <v>-4448.2</v>
      </c>
      <c r="F42" s="25">
        <f t="shared" si="15"/>
        <v>-35799.8</v>
      </c>
      <c r="G42" s="25">
        <f t="shared" si="15"/>
        <v>-59071</v>
      </c>
      <c r="H42" s="25">
        <f t="shared" si="15"/>
        <v>-64450.2</v>
      </c>
      <c r="I42" s="25">
        <f t="shared" si="15"/>
        <v>-39083</v>
      </c>
      <c r="J42" s="25">
        <f t="shared" si="15"/>
        <v>-42757.6</v>
      </c>
      <c r="K42" s="25">
        <f t="shared" si="15"/>
        <v>-40515.6</v>
      </c>
      <c r="L42" s="25">
        <f t="shared" si="15"/>
        <v>-17605.4</v>
      </c>
      <c r="M42" s="25">
        <f t="shared" si="15"/>
        <v>-10009.2</v>
      </c>
      <c r="N42" s="25">
        <f>+N43+N46+N54+N55</f>
        <v>-460522.6</v>
      </c>
    </row>
    <row r="43" spans="1:14" ht="18.75" customHeight="1">
      <c r="A43" s="17" t="s">
        <v>60</v>
      </c>
      <c r="B43" s="26">
        <f>B44+B45</f>
        <v>-56266.6</v>
      </c>
      <c r="C43" s="26">
        <f>C44+C45</f>
        <v>-44323.2</v>
      </c>
      <c r="D43" s="26">
        <f>D44+D45</f>
        <v>-46192.8</v>
      </c>
      <c r="E43" s="26">
        <f>E44+E45</f>
        <v>-3948.2</v>
      </c>
      <c r="F43" s="26">
        <f aca="true" t="shared" si="16" ref="F43:M43">F44+F45</f>
        <v>-35799.8</v>
      </c>
      <c r="G43" s="26">
        <f t="shared" si="16"/>
        <v>-59071</v>
      </c>
      <c r="H43" s="26">
        <f t="shared" si="16"/>
        <v>-63950.2</v>
      </c>
      <c r="I43" s="26">
        <f t="shared" si="16"/>
        <v>-39083</v>
      </c>
      <c r="J43" s="26">
        <f t="shared" si="16"/>
        <v>-42757.6</v>
      </c>
      <c r="K43" s="26">
        <f t="shared" si="16"/>
        <v>-40515.6</v>
      </c>
      <c r="L43" s="26">
        <f t="shared" si="16"/>
        <v>-17605.4</v>
      </c>
      <c r="M43" s="26">
        <f t="shared" si="16"/>
        <v>-10009.2</v>
      </c>
      <c r="N43" s="25">
        <f aca="true" t="shared" si="17" ref="N43:N55">SUM(B43:M43)</f>
        <v>-459522.6</v>
      </c>
    </row>
    <row r="44" spans="1:25" ht="18.75" customHeight="1">
      <c r="A44" s="13" t="s">
        <v>61</v>
      </c>
      <c r="B44" s="20">
        <f>ROUND(-B9*$D$3,2)</f>
        <v>-56266.6</v>
      </c>
      <c r="C44" s="20">
        <f>ROUND(-C9*$D$3,2)</f>
        <v>-44323.2</v>
      </c>
      <c r="D44" s="20">
        <f>ROUND(-D9*$D$3,2)</f>
        <v>-46192.8</v>
      </c>
      <c r="E44" s="20">
        <f>ROUND(-E9*$D$3,2)</f>
        <v>-3948.2</v>
      </c>
      <c r="F44" s="20">
        <f aca="true" t="shared" si="18" ref="F44:M44">ROUND(-F9*$D$3,2)</f>
        <v>-35799.8</v>
      </c>
      <c r="G44" s="20">
        <f t="shared" si="18"/>
        <v>-59071</v>
      </c>
      <c r="H44" s="20">
        <f t="shared" si="18"/>
        <v>-63950.2</v>
      </c>
      <c r="I44" s="20">
        <f t="shared" si="18"/>
        <v>-39083</v>
      </c>
      <c r="J44" s="20">
        <f t="shared" si="18"/>
        <v>-42757.6</v>
      </c>
      <c r="K44" s="20">
        <f t="shared" si="18"/>
        <v>-40515.6</v>
      </c>
      <c r="L44" s="20">
        <f t="shared" si="18"/>
        <v>-17605.4</v>
      </c>
      <c r="M44" s="20">
        <f t="shared" si="18"/>
        <v>-10009.2</v>
      </c>
      <c r="N44" s="47">
        <f t="shared" si="17"/>
        <v>-459522.6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-500</v>
      </c>
      <c r="F46" s="26">
        <f t="shared" si="20"/>
        <v>0</v>
      </c>
      <c r="G46" s="26">
        <f t="shared" si="20"/>
        <v>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-1000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-500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-1000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419305.61075712007</v>
      </c>
      <c r="C57" s="29">
        <f t="shared" si="21"/>
        <v>236842.05068449996</v>
      </c>
      <c r="D57" s="29">
        <f t="shared" si="21"/>
        <v>309027.1229771</v>
      </c>
      <c r="E57" s="29">
        <f t="shared" si="21"/>
        <v>59812.76843039999</v>
      </c>
      <c r="F57" s="29">
        <f t="shared" si="21"/>
        <v>306906.8226077001</v>
      </c>
      <c r="G57" s="29">
        <f t="shared" si="21"/>
        <v>318743.3772</v>
      </c>
      <c r="H57" s="29">
        <f t="shared" si="21"/>
        <v>316959.887</v>
      </c>
      <c r="I57" s="29">
        <f t="shared" si="21"/>
        <v>363082.6421046</v>
      </c>
      <c r="J57" s="29">
        <f t="shared" si="21"/>
        <v>263481.0233184</v>
      </c>
      <c r="K57" s="29">
        <f t="shared" si="21"/>
        <v>360336.05521664</v>
      </c>
      <c r="L57" s="29">
        <f t="shared" si="21"/>
        <v>132106.60798382</v>
      </c>
      <c r="M57" s="29">
        <f t="shared" si="21"/>
        <v>71109.29485952</v>
      </c>
      <c r="N57" s="29">
        <f>SUM(B57:M57)</f>
        <v>3157713.2631398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419305.62</v>
      </c>
      <c r="C60" s="36">
        <f aca="true" t="shared" si="22" ref="C60:M60">SUM(C61:C74)</f>
        <v>236842.05</v>
      </c>
      <c r="D60" s="36">
        <f t="shared" si="22"/>
        <v>309027.12</v>
      </c>
      <c r="E60" s="36">
        <f t="shared" si="22"/>
        <v>59812.77</v>
      </c>
      <c r="F60" s="36">
        <f t="shared" si="22"/>
        <v>306906.83</v>
      </c>
      <c r="G60" s="36">
        <f t="shared" si="22"/>
        <v>318743.38</v>
      </c>
      <c r="H60" s="36">
        <f t="shared" si="22"/>
        <v>316959.88</v>
      </c>
      <c r="I60" s="36">
        <f t="shared" si="22"/>
        <v>363082.64</v>
      </c>
      <c r="J60" s="36">
        <f t="shared" si="22"/>
        <v>263481.03</v>
      </c>
      <c r="K60" s="36">
        <f t="shared" si="22"/>
        <v>360336.05</v>
      </c>
      <c r="L60" s="36">
        <f t="shared" si="22"/>
        <v>132106.61</v>
      </c>
      <c r="M60" s="36">
        <f t="shared" si="22"/>
        <v>71109.29</v>
      </c>
      <c r="N60" s="29">
        <f>SUM(N61:N74)</f>
        <v>3157713.27</v>
      </c>
    </row>
    <row r="61" spans="1:15" ht="18.75" customHeight="1">
      <c r="A61" s="17" t="s">
        <v>75</v>
      </c>
      <c r="B61" s="36">
        <v>80698.94</v>
      </c>
      <c r="C61" s="36">
        <v>69363.53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150062.47</v>
      </c>
      <c r="O61"/>
    </row>
    <row r="62" spans="1:15" ht="18.75" customHeight="1">
      <c r="A62" s="17" t="s">
        <v>76</v>
      </c>
      <c r="B62" s="36">
        <v>338606.68</v>
      </c>
      <c r="C62" s="36">
        <v>167478.52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506085.19999999995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309027.12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309027.12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59812.77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59812.77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306906.83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306906.83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318743.38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318743.38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253775.01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253775.01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63184.87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63184.87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363082.64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363082.64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263481.03</v>
      </c>
      <c r="K70" s="35">
        <v>0</v>
      </c>
      <c r="L70" s="35">
        <v>0</v>
      </c>
      <c r="M70" s="35">
        <v>0</v>
      </c>
      <c r="N70" s="29">
        <f t="shared" si="23"/>
        <v>263481.03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360336.05</v>
      </c>
      <c r="L71" s="35">
        <v>0</v>
      </c>
      <c r="M71" s="62"/>
      <c r="N71" s="26">
        <f t="shared" si="23"/>
        <v>360336.05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132106.61</v>
      </c>
      <c r="M72" s="35">
        <v>0</v>
      </c>
      <c r="N72" s="29">
        <f t="shared" si="23"/>
        <v>132106.61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71109.29</v>
      </c>
      <c r="N73" s="26">
        <f t="shared" si="23"/>
        <v>71109.29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2.285347821681864</v>
      </c>
      <c r="C78" s="45">
        <v>2.249502789812081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1.9864050084539568</v>
      </c>
      <c r="C79" s="45">
        <v>1.8765440360936183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1.82065332737388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2.5393570074448744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2.126050737668276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1.6872889950785555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1.9843660251592876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1.943568903887014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1.926108335390834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2.170550460127013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2.074114450785661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2.467482084316511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2.4184155643527516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2017-04-26T13:39:00Z</dcterms:modified>
  <cp:category/>
  <cp:version/>
  <cp:contentType/>
  <cp:contentStatus/>
</cp:coreProperties>
</file>