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<sst xmlns="http://schemas.openxmlformats.org/spreadsheetml/2006/main" count="105" uniqueCount="103">
  <si>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</si>
  <si>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</si>
  <si>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</si>
  <si>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</si>
  <si>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</si>
  <si>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</si>
  <si>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</si>
  <si>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</si>
  <si>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</si>
  <si>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</si>
  <si>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</si>
  <si>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</si>
  <si>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</si>
  <si>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</si>
  <si>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</si>
  <si>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</si>
  <si>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</si>
  <si>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</si>
  <si>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</si>
  <si>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</si>
  <si>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</si>
  <si>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</si>
  <si>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</si>
  <si>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</si>
  <si>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</si>
  <si>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</si>
  <si>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</si>
  <si>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</si>
  <si>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</si>
  <si>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</si>
  <si>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</si>
  <si>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</si>
  <si>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</si>
  <si>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</si>
  <si>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</si>
  <si>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</si>
  <si>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</si>
  <si>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</si>
  <si>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</si>
  <si>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</si>
  <si>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</si>
  <si>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</si>
  <si>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</si>
  <si>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</si>
  <si>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</si>
  <si>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</si>
  <si>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</si>
  <si>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</si>
  <si>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</si>
  <si>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</si>
  <si>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</si>
  <si>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</si>
  <si>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</si>
  <si>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</si>
  <si>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</si>
  <si>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</si>
  <si>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</si>
  <si>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</si>
  <si>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</si>
  <si>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</si>
  <si>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</si>
  <si>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</si>
  <si>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</si>
  <si>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</si>
  <si>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</si>
  <si>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</si>
  <si>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</si>
  <si>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</si>
  <si>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</si>
  <si>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</si>
  <si>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</si>
  <si>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</si>
  <si>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</si>
  <si>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</si>
  <si>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</si>
  <si>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</si>
  <si>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</si>
  <si>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</si>
  <si>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</si>
  <si>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</si>
  <si>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</si>
  <si>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</si>
  <si>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</si>
  <si>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</si>
  <si>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</si>
  <si>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</si>
  <si>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</si>
  <si>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</si>
  <si>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</si>
  <si>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</si>
  <si>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</si>
  <si>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</si>
  <si>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</si>
  <si>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</si>
  <si>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</si>
  <si>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</si>
  <si>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</si>
  <si>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</si>
  <si>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</si>
  <si>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</si>
  <si>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</si>
  <si>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</si>
  <si>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08/04/17 - VENCIMENTO 19/04/17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</si>
</sst>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402909</v>
      </c>
      <c r="C7" s="10">
        <f>C8+C20+C24</f>
        <v>269625</v>
      </c>
      <c r="D7" s="10">
        <f>D8+D20+D24</f>
        <v>325348</v>
      </c>
      <c r="E7" s="10">
        <f>E8+E20+E24</f>
        <v>47134</v>
      </c>
      <c r="F7" s="10">
        <f aca="true" t="shared" si="0" ref="F7:M7">F8+F20+F24</f>
        <v>256054</v>
      </c>
      <c r="G7" s="10">
        <f t="shared" si="0"/>
        <v>400143</v>
      </c>
      <c r="H7" s="10">
        <f t="shared" si="0"/>
        <v>361438</v>
      </c>
      <c r="I7" s="10">
        <f t="shared" si="0"/>
        <v>340072</v>
      </c>
      <c r="J7" s="10">
        <f t="shared" si="0"/>
        <v>242413</v>
      </c>
      <c r="K7" s="10">
        <f t="shared" si="0"/>
        <v>317166</v>
      </c>
      <c r="L7" s="10">
        <f t="shared" si="0"/>
        <v>105820</v>
      </c>
      <c r="M7" s="10">
        <f t="shared" si="0"/>
        <v>60153</v>
      </c>
      <c r="N7" s="10">
        <f>+N8+N20+N24</f>
        <v>3128275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186614</v>
      </c>
      <c r="C8" s="12">
        <f>+C9+C12+C16</f>
        <v>132678</v>
      </c>
      <c r="D8" s="12">
        <f>+D9+D12+D16</f>
        <v>168836</v>
      </c>
      <c r="E8" s="12">
        <f>+E9+E12+E16</f>
        <v>22470</v>
      </c>
      <c r="F8" s="12">
        <f aca="true" t="shared" si="1" ref="F8:M8">+F9+F12+F16</f>
        <v>121957</v>
      </c>
      <c r="G8" s="12">
        <f t="shared" si="1"/>
        <v>196103</v>
      </c>
      <c r="H8" s="12">
        <f t="shared" si="1"/>
        <v>177646</v>
      </c>
      <c r="I8" s="12">
        <f t="shared" si="1"/>
        <v>169406</v>
      </c>
      <c r="J8" s="12">
        <f t="shared" si="1"/>
        <v>123277</v>
      </c>
      <c r="K8" s="12">
        <f t="shared" si="1"/>
        <v>156779</v>
      </c>
      <c r="L8" s="12">
        <f t="shared" si="1"/>
        <v>57445</v>
      </c>
      <c r="M8" s="12">
        <f t="shared" si="1"/>
        <v>34351</v>
      </c>
      <c r="N8" s="12">
        <f>SUM(B8:M8)</f>
        <v>1547562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22132</v>
      </c>
      <c r="C9" s="14">
        <v>20356</v>
      </c>
      <c r="D9" s="14">
        <v>17856</v>
      </c>
      <c r="E9" s="14">
        <v>1911</v>
      </c>
      <c r="F9" s="14">
        <v>13299</v>
      </c>
      <c r="G9" s="14">
        <v>24522</v>
      </c>
      <c r="H9" s="14">
        <v>28094</v>
      </c>
      <c r="I9" s="14">
        <v>14942</v>
      </c>
      <c r="J9" s="14">
        <v>17979</v>
      </c>
      <c r="K9" s="14">
        <v>15988</v>
      </c>
      <c r="L9" s="14">
        <v>7848</v>
      </c>
      <c r="M9" s="14">
        <v>4833</v>
      </c>
      <c r="N9" s="12">
        <f aca="true" t="shared" si="2" ref="N9:N19">SUM(B9:M9)</f>
        <v>189760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22132</v>
      </c>
      <c r="C10" s="14">
        <f>+C9-C11</f>
        <v>20356</v>
      </c>
      <c r="D10" s="14">
        <f>+D9-D11</f>
        <v>17856</v>
      </c>
      <c r="E10" s="14">
        <f>+E9-E11</f>
        <v>1911</v>
      </c>
      <c r="F10" s="14">
        <f aca="true" t="shared" si="3" ref="F10:M10">+F9-F11</f>
        <v>13299</v>
      </c>
      <c r="G10" s="14">
        <f t="shared" si="3"/>
        <v>24522</v>
      </c>
      <c r="H10" s="14">
        <f t="shared" si="3"/>
        <v>28094</v>
      </c>
      <c r="I10" s="14">
        <f t="shared" si="3"/>
        <v>14942</v>
      </c>
      <c r="J10" s="14">
        <f t="shared" si="3"/>
        <v>17979</v>
      </c>
      <c r="K10" s="14">
        <f t="shared" si="3"/>
        <v>15988</v>
      </c>
      <c r="L10" s="14">
        <f t="shared" si="3"/>
        <v>7848</v>
      </c>
      <c r="M10" s="14">
        <f t="shared" si="3"/>
        <v>4833</v>
      </c>
      <c r="N10" s="12">
        <f t="shared" si="2"/>
        <v>189760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135919</v>
      </c>
      <c r="C12" s="14">
        <f>C13+C14+C15</f>
        <v>94686</v>
      </c>
      <c r="D12" s="14">
        <f>D13+D14+D15</f>
        <v>127518</v>
      </c>
      <c r="E12" s="14">
        <f>E13+E14+E15</f>
        <v>17557</v>
      </c>
      <c r="F12" s="14">
        <f aca="true" t="shared" si="4" ref="F12:M12">F13+F14+F15</f>
        <v>90925</v>
      </c>
      <c r="G12" s="14">
        <f t="shared" si="4"/>
        <v>143132</v>
      </c>
      <c r="H12" s="14">
        <f t="shared" si="4"/>
        <v>124947</v>
      </c>
      <c r="I12" s="14">
        <f t="shared" si="4"/>
        <v>127852</v>
      </c>
      <c r="J12" s="14">
        <f t="shared" si="4"/>
        <v>86828</v>
      </c>
      <c r="K12" s="14">
        <f t="shared" si="4"/>
        <v>112803</v>
      </c>
      <c r="L12" s="14">
        <f t="shared" si="4"/>
        <v>41784</v>
      </c>
      <c r="M12" s="14">
        <f t="shared" si="4"/>
        <v>25412</v>
      </c>
      <c r="N12" s="12">
        <f t="shared" si="2"/>
        <v>1129363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68604</v>
      </c>
      <c r="C13" s="14">
        <v>49594</v>
      </c>
      <c r="D13" s="14">
        <v>64220</v>
      </c>
      <c r="E13" s="14">
        <v>9029</v>
      </c>
      <c r="F13" s="14">
        <v>45811</v>
      </c>
      <c r="G13" s="14">
        <v>72484</v>
      </c>
      <c r="H13" s="14">
        <v>66027</v>
      </c>
      <c r="I13" s="14">
        <v>65572</v>
      </c>
      <c r="J13" s="14">
        <v>43183</v>
      </c>
      <c r="K13" s="14">
        <v>55059</v>
      </c>
      <c r="L13" s="14">
        <v>20102</v>
      </c>
      <c r="M13" s="14">
        <v>11954</v>
      </c>
      <c r="N13" s="12">
        <f t="shared" si="2"/>
        <v>571639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64750</v>
      </c>
      <c r="C14" s="14">
        <v>42455</v>
      </c>
      <c r="D14" s="14">
        <v>61485</v>
      </c>
      <c r="E14" s="14">
        <v>8121</v>
      </c>
      <c r="F14" s="14">
        <v>42968</v>
      </c>
      <c r="G14" s="14">
        <v>66008</v>
      </c>
      <c r="H14" s="14">
        <v>56002</v>
      </c>
      <c r="I14" s="14">
        <v>60499</v>
      </c>
      <c r="J14" s="14">
        <v>41747</v>
      </c>
      <c r="K14" s="14">
        <v>56015</v>
      </c>
      <c r="L14" s="14">
        <v>20861</v>
      </c>
      <c r="M14" s="14">
        <v>13085</v>
      </c>
      <c r="N14" s="12">
        <f t="shared" si="2"/>
        <v>533996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2565</v>
      </c>
      <c r="C15" s="14">
        <v>2637</v>
      </c>
      <c r="D15" s="14">
        <v>1813</v>
      </c>
      <c r="E15" s="14">
        <v>407</v>
      </c>
      <c r="F15" s="14">
        <v>2146</v>
      </c>
      <c r="G15" s="14">
        <v>4640</v>
      </c>
      <c r="H15" s="14">
        <v>2918</v>
      </c>
      <c r="I15" s="14">
        <v>1781</v>
      </c>
      <c r="J15" s="14">
        <v>1898</v>
      </c>
      <c r="K15" s="14">
        <v>1729</v>
      </c>
      <c r="L15" s="14">
        <v>821</v>
      </c>
      <c r="M15" s="14">
        <v>373</v>
      </c>
      <c r="N15" s="12">
        <f t="shared" si="2"/>
        <v>23728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28563</v>
      </c>
      <c r="C16" s="14">
        <f>C17+C18+C19</f>
        <v>17636</v>
      </c>
      <c r="D16" s="14">
        <f>D17+D18+D19</f>
        <v>23462</v>
      </c>
      <c r="E16" s="14">
        <f>E17+E18+E19</f>
        <v>3002</v>
      </c>
      <c r="F16" s="14">
        <f aca="true" t="shared" si="5" ref="F16:M16">F17+F18+F19</f>
        <v>17733</v>
      </c>
      <c r="G16" s="14">
        <f t="shared" si="5"/>
        <v>28449</v>
      </c>
      <c r="H16" s="14">
        <f t="shared" si="5"/>
        <v>24605</v>
      </c>
      <c r="I16" s="14">
        <f t="shared" si="5"/>
        <v>26612</v>
      </c>
      <c r="J16" s="14">
        <f t="shared" si="5"/>
        <v>18470</v>
      </c>
      <c r="K16" s="14">
        <f t="shared" si="5"/>
        <v>27988</v>
      </c>
      <c r="L16" s="14">
        <f t="shared" si="5"/>
        <v>7813</v>
      </c>
      <c r="M16" s="14">
        <f t="shared" si="5"/>
        <v>4106</v>
      </c>
      <c r="N16" s="12">
        <f t="shared" si="2"/>
        <v>228439</v>
      </c>
    </row>
    <row r="17" spans="1:25" ht="18.75" customHeight="1">
      <c r="A17" s="15" t="s">
        <v>16</v>
      </c>
      <c r="B17" s="14">
        <v>15762</v>
      </c>
      <c r="C17" s="14">
        <v>10489</v>
      </c>
      <c r="D17" s="14">
        <v>11507</v>
      </c>
      <c r="E17" s="14">
        <v>1658</v>
      </c>
      <c r="F17" s="14">
        <v>9500</v>
      </c>
      <c r="G17" s="14">
        <v>15794</v>
      </c>
      <c r="H17" s="14">
        <v>13516</v>
      </c>
      <c r="I17" s="14">
        <v>15244</v>
      </c>
      <c r="J17" s="14">
        <v>10009</v>
      </c>
      <c r="K17" s="14">
        <v>15538</v>
      </c>
      <c r="L17" s="14">
        <v>4104</v>
      </c>
      <c r="M17" s="14">
        <v>2122</v>
      </c>
      <c r="N17" s="12">
        <f t="shared" si="2"/>
        <v>125243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12490</v>
      </c>
      <c r="C18" s="14">
        <v>6825</v>
      </c>
      <c r="D18" s="14">
        <v>11768</v>
      </c>
      <c r="E18" s="14">
        <v>1317</v>
      </c>
      <c r="F18" s="14">
        <v>8023</v>
      </c>
      <c r="G18" s="14">
        <v>12175</v>
      </c>
      <c r="H18" s="14">
        <v>10781</v>
      </c>
      <c r="I18" s="14">
        <v>11130</v>
      </c>
      <c r="J18" s="14">
        <v>8296</v>
      </c>
      <c r="K18" s="14">
        <v>12222</v>
      </c>
      <c r="L18" s="14">
        <v>3628</v>
      </c>
      <c r="M18" s="14">
        <v>1945</v>
      </c>
      <c r="N18" s="12">
        <f t="shared" si="2"/>
        <v>100600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311</v>
      </c>
      <c r="C19" s="14">
        <v>322</v>
      </c>
      <c r="D19" s="14">
        <v>187</v>
      </c>
      <c r="E19" s="14">
        <v>27</v>
      </c>
      <c r="F19" s="14">
        <v>210</v>
      </c>
      <c r="G19" s="14">
        <v>480</v>
      </c>
      <c r="H19" s="14">
        <v>308</v>
      </c>
      <c r="I19" s="14">
        <v>238</v>
      </c>
      <c r="J19" s="14">
        <v>165</v>
      </c>
      <c r="K19" s="14">
        <v>228</v>
      </c>
      <c r="L19" s="14">
        <v>81</v>
      </c>
      <c r="M19" s="14">
        <v>39</v>
      </c>
      <c r="N19" s="12">
        <f t="shared" si="2"/>
        <v>2596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94452</v>
      </c>
      <c r="C20" s="18">
        <f>C21+C22+C23</f>
        <v>54488</v>
      </c>
      <c r="D20" s="18">
        <f>D21+D22+D23</f>
        <v>62988</v>
      </c>
      <c r="E20" s="18">
        <f>E21+E22+E23</f>
        <v>9139</v>
      </c>
      <c r="F20" s="18">
        <f aca="true" t="shared" si="6" ref="F20:M20">F21+F22+F23</f>
        <v>50070</v>
      </c>
      <c r="G20" s="18">
        <f t="shared" si="6"/>
        <v>76602</v>
      </c>
      <c r="H20" s="18">
        <f t="shared" si="6"/>
        <v>77502</v>
      </c>
      <c r="I20" s="18">
        <f t="shared" si="6"/>
        <v>77981</v>
      </c>
      <c r="J20" s="18">
        <f t="shared" si="6"/>
        <v>50057</v>
      </c>
      <c r="K20" s="18">
        <f t="shared" si="6"/>
        <v>81217</v>
      </c>
      <c r="L20" s="18">
        <f t="shared" si="6"/>
        <v>25576</v>
      </c>
      <c r="M20" s="18">
        <f t="shared" si="6"/>
        <v>13925</v>
      </c>
      <c r="N20" s="12">
        <f aca="true" t="shared" si="7" ref="N20:N26">SUM(B20:M20)</f>
        <v>673997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51209</v>
      </c>
      <c r="C21" s="14">
        <v>32068</v>
      </c>
      <c r="D21" s="14">
        <v>34657</v>
      </c>
      <c r="E21" s="14">
        <v>5187</v>
      </c>
      <c r="F21" s="14">
        <v>27897</v>
      </c>
      <c r="G21" s="14">
        <v>42614</v>
      </c>
      <c r="H21" s="14">
        <v>45268</v>
      </c>
      <c r="I21" s="14">
        <v>42991</v>
      </c>
      <c r="J21" s="14">
        <v>27499</v>
      </c>
      <c r="K21" s="14">
        <v>42226</v>
      </c>
      <c r="L21" s="14">
        <v>13334</v>
      </c>
      <c r="M21" s="14">
        <v>7237</v>
      </c>
      <c r="N21" s="12">
        <f t="shared" si="7"/>
        <v>372187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41912</v>
      </c>
      <c r="C22" s="14">
        <v>21419</v>
      </c>
      <c r="D22" s="14">
        <v>27649</v>
      </c>
      <c r="E22" s="14">
        <v>3795</v>
      </c>
      <c r="F22" s="14">
        <v>21421</v>
      </c>
      <c r="G22" s="14">
        <v>32445</v>
      </c>
      <c r="H22" s="14">
        <v>31173</v>
      </c>
      <c r="I22" s="14">
        <v>34133</v>
      </c>
      <c r="J22" s="14">
        <v>21795</v>
      </c>
      <c r="K22" s="14">
        <v>38065</v>
      </c>
      <c r="L22" s="14">
        <v>11885</v>
      </c>
      <c r="M22" s="14">
        <v>6523</v>
      </c>
      <c r="N22" s="12">
        <f t="shared" si="7"/>
        <v>292215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1331</v>
      </c>
      <c r="C23" s="14">
        <v>1001</v>
      </c>
      <c r="D23" s="14">
        <v>682</v>
      </c>
      <c r="E23" s="14">
        <v>157</v>
      </c>
      <c r="F23" s="14">
        <v>752</v>
      </c>
      <c r="G23" s="14">
        <v>1543</v>
      </c>
      <c r="H23" s="14">
        <v>1061</v>
      </c>
      <c r="I23" s="14">
        <v>857</v>
      </c>
      <c r="J23" s="14">
        <v>763</v>
      </c>
      <c r="K23" s="14">
        <v>926</v>
      </c>
      <c r="L23" s="14">
        <v>357</v>
      </c>
      <c r="M23" s="14">
        <v>165</v>
      </c>
      <c r="N23" s="12">
        <f t="shared" si="7"/>
        <v>9595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121843</v>
      </c>
      <c r="C24" s="14">
        <f>C25+C26</f>
        <v>82459</v>
      </c>
      <c r="D24" s="14">
        <f>D25+D26</f>
        <v>93524</v>
      </c>
      <c r="E24" s="14">
        <f>E25+E26</f>
        <v>15525</v>
      </c>
      <c r="F24" s="14">
        <f aca="true" t="shared" si="8" ref="F24:M24">F25+F26</f>
        <v>84027</v>
      </c>
      <c r="G24" s="14">
        <f t="shared" si="8"/>
        <v>127438</v>
      </c>
      <c r="H24" s="14">
        <f t="shared" si="8"/>
        <v>106290</v>
      </c>
      <c r="I24" s="14">
        <f t="shared" si="8"/>
        <v>92685</v>
      </c>
      <c r="J24" s="14">
        <f t="shared" si="8"/>
        <v>69079</v>
      </c>
      <c r="K24" s="14">
        <f t="shared" si="8"/>
        <v>79170</v>
      </c>
      <c r="L24" s="14">
        <f t="shared" si="8"/>
        <v>22799</v>
      </c>
      <c r="M24" s="14">
        <f t="shared" si="8"/>
        <v>11877</v>
      </c>
      <c r="N24" s="12">
        <f t="shared" si="7"/>
        <v>906716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55548</v>
      </c>
      <c r="C25" s="14">
        <v>42813</v>
      </c>
      <c r="D25" s="14">
        <v>48170</v>
      </c>
      <c r="E25" s="14">
        <v>8718</v>
      </c>
      <c r="F25" s="14">
        <v>42423</v>
      </c>
      <c r="G25" s="14">
        <v>68153</v>
      </c>
      <c r="H25" s="14">
        <v>59297</v>
      </c>
      <c r="I25" s="14">
        <v>43765</v>
      </c>
      <c r="J25" s="14">
        <v>36818</v>
      </c>
      <c r="K25" s="14">
        <v>37408</v>
      </c>
      <c r="L25" s="14">
        <v>10997</v>
      </c>
      <c r="M25" s="14">
        <v>5220</v>
      </c>
      <c r="N25" s="12">
        <f t="shared" si="7"/>
        <v>459330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66295</v>
      </c>
      <c r="C26" s="14">
        <v>39646</v>
      </c>
      <c r="D26" s="14">
        <v>45354</v>
      </c>
      <c r="E26" s="14">
        <v>6807</v>
      </c>
      <c r="F26" s="14">
        <v>41604</v>
      </c>
      <c r="G26" s="14">
        <v>59285</v>
      </c>
      <c r="H26" s="14">
        <v>46993</v>
      </c>
      <c r="I26" s="14">
        <v>48920</v>
      </c>
      <c r="J26" s="14">
        <v>32261</v>
      </c>
      <c r="K26" s="14">
        <v>41762</v>
      </c>
      <c r="L26" s="14">
        <v>11802</v>
      </c>
      <c r="M26" s="14">
        <v>6657</v>
      </c>
      <c r="N26" s="12">
        <f t="shared" si="7"/>
        <v>447386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818344.1868831399</v>
      </c>
      <c r="C36" s="61">
        <f aca="true" t="shared" si="11" ref="C36:M36">C37+C38+C39+C40</f>
        <v>529382.8060625</v>
      </c>
      <c r="D36" s="61">
        <f t="shared" si="11"/>
        <v>600926.9352674</v>
      </c>
      <c r="E36" s="61">
        <f t="shared" si="11"/>
        <v>119132.59646559999</v>
      </c>
      <c r="F36" s="61">
        <f t="shared" si="11"/>
        <v>543111.8474707002</v>
      </c>
      <c r="G36" s="61">
        <f t="shared" si="11"/>
        <v>673061.7422000001</v>
      </c>
      <c r="H36" s="61">
        <f t="shared" si="11"/>
        <v>711641.3342</v>
      </c>
      <c r="I36" s="61">
        <f t="shared" si="11"/>
        <v>653414.4136496</v>
      </c>
      <c r="J36" s="61">
        <f t="shared" si="11"/>
        <v>524648.1362659</v>
      </c>
      <c r="K36" s="61">
        <f t="shared" si="11"/>
        <v>656170.2817801599</v>
      </c>
      <c r="L36" s="61">
        <f t="shared" si="11"/>
        <v>260163.1159226</v>
      </c>
      <c r="M36" s="61">
        <f t="shared" si="11"/>
        <v>144904.49131968</v>
      </c>
      <c r="N36" s="61">
        <f>N37+N38+N39+N40</f>
        <v>6234901.88748728</v>
      </c>
    </row>
    <row r="37" spans="1:14" ht="18.75" customHeight="1">
      <c r="A37" s="58" t="s">
        <v>55</v>
      </c>
      <c r="B37" s="55">
        <f aca="true" t="shared" si="12" ref="B37:M37">B29*B7</f>
        <v>817582.9428</v>
      </c>
      <c r="C37" s="55">
        <f t="shared" si="12"/>
        <v>528572.85</v>
      </c>
      <c r="D37" s="55">
        <f t="shared" si="12"/>
        <v>590441.5504</v>
      </c>
      <c r="E37" s="55">
        <f t="shared" si="12"/>
        <v>118782.39339999999</v>
      </c>
      <c r="F37" s="55">
        <f t="shared" si="12"/>
        <v>542578.4260000001</v>
      </c>
      <c r="G37" s="55">
        <f t="shared" si="12"/>
        <v>672440.3115000001</v>
      </c>
      <c r="H37" s="55">
        <f t="shared" si="12"/>
        <v>710767.8269999999</v>
      </c>
      <c r="I37" s="55">
        <f t="shared" si="12"/>
        <v>652802.2112</v>
      </c>
      <c r="J37" s="55">
        <f t="shared" si="12"/>
        <v>524072.6647</v>
      </c>
      <c r="K37" s="55">
        <f t="shared" si="12"/>
        <v>655550.4053999999</v>
      </c>
      <c r="L37" s="55">
        <f t="shared" si="12"/>
        <v>259671.698</v>
      </c>
      <c r="M37" s="55">
        <f t="shared" si="12"/>
        <v>144625.8579</v>
      </c>
      <c r="N37" s="57">
        <f>SUM(B37:M37)</f>
        <v>6217889.1383</v>
      </c>
    </row>
    <row r="38" spans="1:14" ht="18.75" customHeight="1">
      <c r="A38" s="58" t="s">
        <v>56</v>
      </c>
      <c r="B38" s="55">
        <f aca="true" t="shared" si="13" ref="B38:M38">B30*B7</f>
        <v>-2495.83591686</v>
      </c>
      <c r="C38" s="55">
        <f t="shared" si="13"/>
        <v>-1582.5639374999998</v>
      </c>
      <c r="D38" s="55">
        <f t="shared" si="13"/>
        <v>-1805.6651325999999</v>
      </c>
      <c r="E38" s="55">
        <f t="shared" si="13"/>
        <v>-296.0769344</v>
      </c>
      <c r="F38" s="55">
        <f t="shared" si="13"/>
        <v>-1627.9785293</v>
      </c>
      <c r="G38" s="55">
        <f t="shared" si="13"/>
        <v>-2040.7293000000002</v>
      </c>
      <c r="H38" s="55">
        <f t="shared" si="13"/>
        <v>-2024.0528</v>
      </c>
      <c r="I38" s="55">
        <f t="shared" si="13"/>
        <v>-1934.3975504</v>
      </c>
      <c r="J38" s="55">
        <f t="shared" si="13"/>
        <v>-1543.1284341</v>
      </c>
      <c r="K38" s="55">
        <f t="shared" si="13"/>
        <v>-1982.36361984</v>
      </c>
      <c r="L38" s="55">
        <f t="shared" si="13"/>
        <v>-779.7420774</v>
      </c>
      <c r="M38" s="55">
        <f t="shared" si="13"/>
        <v>-440.40658032</v>
      </c>
      <c r="N38" s="25">
        <f>SUM(B38:M38)</f>
        <v>-18552.94081272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10129.65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10129.65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-84101.6</v>
      </c>
      <c r="C42" s="25">
        <f aca="true" t="shared" si="15" ref="C42:M42">+C43+C46+C54+C55</f>
        <v>-77352.8</v>
      </c>
      <c r="D42" s="25">
        <f t="shared" si="15"/>
        <v>-67852.8</v>
      </c>
      <c r="E42" s="25">
        <f t="shared" si="15"/>
        <v>-7761.8</v>
      </c>
      <c r="F42" s="25">
        <f t="shared" si="15"/>
        <v>-50536.2</v>
      </c>
      <c r="G42" s="25">
        <f t="shared" si="15"/>
        <v>-93183.6</v>
      </c>
      <c r="H42" s="25">
        <f t="shared" si="15"/>
        <v>-107257.2</v>
      </c>
      <c r="I42" s="25">
        <f t="shared" si="15"/>
        <v>-56779.6</v>
      </c>
      <c r="J42" s="25">
        <f t="shared" si="15"/>
        <v>-68320.2</v>
      </c>
      <c r="K42" s="25">
        <f t="shared" si="15"/>
        <v>-60754.4</v>
      </c>
      <c r="L42" s="25">
        <f t="shared" si="15"/>
        <v>-29822.4</v>
      </c>
      <c r="M42" s="25">
        <f t="shared" si="15"/>
        <v>-18365.4</v>
      </c>
      <c r="N42" s="25">
        <f>+N43+N46+N54+N55</f>
        <v>-722088.0000000001</v>
      </c>
    </row>
    <row r="43" spans="1:14" ht="18.75" customHeight="1">
      <c r="A43" s="17" t="s">
        <v>60</v>
      </c>
      <c r="B43" s="26">
        <f>B44+B45</f>
        <v>-84101.6</v>
      </c>
      <c r="C43" s="26">
        <f>C44+C45</f>
        <v>-77352.8</v>
      </c>
      <c r="D43" s="26">
        <f>D44+D45</f>
        <v>-67852.8</v>
      </c>
      <c r="E43" s="26">
        <f>E44+E45</f>
        <v>-7261.8</v>
      </c>
      <c r="F43" s="26">
        <f aca="true" t="shared" si="16" ref="F43:M43">F44+F45</f>
        <v>-50536.2</v>
      </c>
      <c r="G43" s="26">
        <f t="shared" si="16"/>
        <v>-93183.6</v>
      </c>
      <c r="H43" s="26">
        <f t="shared" si="16"/>
        <v>-106757.2</v>
      </c>
      <c r="I43" s="26">
        <f t="shared" si="16"/>
        <v>-56779.6</v>
      </c>
      <c r="J43" s="26">
        <f t="shared" si="16"/>
        <v>-68320.2</v>
      </c>
      <c r="K43" s="26">
        <f t="shared" si="16"/>
        <v>-60754.4</v>
      </c>
      <c r="L43" s="26">
        <f t="shared" si="16"/>
        <v>-29822.4</v>
      </c>
      <c r="M43" s="26">
        <f t="shared" si="16"/>
        <v>-18365.4</v>
      </c>
      <c r="N43" s="25">
        <f aca="true" t="shared" si="17" ref="N43:N55">SUM(B43:M43)</f>
        <v>-721088.0000000001</v>
      </c>
    </row>
    <row r="44" spans="1:25" ht="18.75" customHeight="1">
      <c r="A44" s="13" t="s">
        <v>61</v>
      </c>
      <c r="B44" s="20">
        <f>ROUND(-B9*$D$3,2)</f>
        <v>-84101.6</v>
      </c>
      <c r="C44" s="20">
        <f>ROUND(-C9*$D$3,2)</f>
        <v>-77352.8</v>
      </c>
      <c r="D44" s="20">
        <f>ROUND(-D9*$D$3,2)</f>
        <v>-67852.8</v>
      </c>
      <c r="E44" s="20">
        <f>ROUND(-E9*$D$3,2)</f>
        <v>-7261.8</v>
      </c>
      <c r="F44" s="20">
        <f aca="true" t="shared" si="18" ref="F44:M44">ROUND(-F9*$D$3,2)</f>
        <v>-50536.2</v>
      </c>
      <c r="G44" s="20">
        <f t="shared" si="18"/>
        <v>-93183.6</v>
      </c>
      <c r="H44" s="20">
        <f t="shared" si="18"/>
        <v>-106757.2</v>
      </c>
      <c r="I44" s="20">
        <f t="shared" si="18"/>
        <v>-56779.6</v>
      </c>
      <c r="J44" s="20">
        <f t="shared" si="18"/>
        <v>-68320.2</v>
      </c>
      <c r="K44" s="20">
        <f t="shared" si="18"/>
        <v>-60754.4</v>
      </c>
      <c r="L44" s="20">
        <f t="shared" si="18"/>
        <v>-29822.4</v>
      </c>
      <c r="M44" s="20">
        <f t="shared" si="18"/>
        <v>-18365.4</v>
      </c>
      <c r="N44" s="47">
        <f t="shared" si="17"/>
        <v>-721088.0000000001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734242.5868831399</v>
      </c>
      <c r="C57" s="29">
        <f t="shared" si="21"/>
        <v>452030.0060625</v>
      </c>
      <c r="D57" s="29">
        <f t="shared" si="21"/>
        <v>533074.1352674</v>
      </c>
      <c r="E57" s="29">
        <f t="shared" si="21"/>
        <v>111370.79646559998</v>
      </c>
      <c r="F57" s="29">
        <f t="shared" si="21"/>
        <v>492575.64747070015</v>
      </c>
      <c r="G57" s="29">
        <f t="shared" si="21"/>
        <v>579878.1422000001</v>
      </c>
      <c r="H57" s="29">
        <f t="shared" si="21"/>
        <v>604384.1342000001</v>
      </c>
      <c r="I57" s="29">
        <f t="shared" si="21"/>
        <v>596634.8136496</v>
      </c>
      <c r="J57" s="29">
        <f t="shared" si="21"/>
        <v>456327.9362659</v>
      </c>
      <c r="K57" s="29">
        <f t="shared" si="21"/>
        <v>595415.8817801599</v>
      </c>
      <c r="L57" s="29">
        <f t="shared" si="21"/>
        <v>230340.7159226</v>
      </c>
      <c r="M57" s="29">
        <f t="shared" si="21"/>
        <v>126539.09131968001</v>
      </c>
      <c r="N57" s="29">
        <f>SUM(B57:M57)</f>
        <v>5512813.88748728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734242.5800000001</v>
      </c>
      <c r="C60" s="36">
        <f aca="true" t="shared" si="22" ref="C60:M60">SUM(C61:C74)</f>
        <v>452030.01</v>
      </c>
      <c r="D60" s="36">
        <f t="shared" si="22"/>
        <v>533074.13</v>
      </c>
      <c r="E60" s="36">
        <f t="shared" si="22"/>
        <v>111370.79</v>
      </c>
      <c r="F60" s="36">
        <f t="shared" si="22"/>
        <v>492575.65</v>
      </c>
      <c r="G60" s="36">
        <f t="shared" si="22"/>
        <v>579878.14</v>
      </c>
      <c r="H60" s="36">
        <f t="shared" si="22"/>
        <v>604384.14</v>
      </c>
      <c r="I60" s="36">
        <f t="shared" si="22"/>
        <v>596634.81</v>
      </c>
      <c r="J60" s="36">
        <f t="shared" si="22"/>
        <v>456327.93</v>
      </c>
      <c r="K60" s="36">
        <f t="shared" si="22"/>
        <v>595415.89</v>
      </c>
      <c r="L60" s="36">
        <f t="shared" si="22"/>
        <v>230340.72</v>
      </c>
      <c r="M60" s="36">
        <f t="shared" si="22"/>
        <v>126539.09</v>
      </c>
      <c r="N60" s="29">
        <f>SUM(N61:N74)</f>
        <v>5512813.88</v>
      </c>
    </row>
    <row r="61" spans="1:15" ht="18.75" customHeight="1">
      <c r="A61" s="17" t="s">
        <v>75</v>
      </c>
      <c r="B61" s="36">
        <v>135273.79</v>
      </c>
      <c r="C61" s="36">
        <v>133635.36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268909.15</v>
      </c>
      <c r="O61"/>
    </row>
    <row r="62" spans="1:15" ht="18.75" customHeight="1">
      <c r="A62" s="17" t="s">
        <v>76</v>
      </c>
      <c r="B62" s="36">
        <v>598968.79</v>
      </c>
      <c r="C62" s="36">
        <v>318394.65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917363.4400000001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533074.13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533074.13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111370.79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111370.79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492575.65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492575.65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579878.14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579878.14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468470.2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468470.2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135913.94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135913.94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596634.81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596634.81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456327.93</v>
      </c>
      <c r="K70" s="35">
        <v>0</v>
      </c>
      <c r="L70" s="35">
        <v>0</v>
      </c>
      <c r="M70" s="35">
        <v>0</v>
      </c>
      <c r="N70" s="29">
        <f t="shared" si="23"/>
        <v>456327.93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595415.89</v>
      </c>
      <c r="L71" s="35">
        <v>0</v>
      </c>
      <c r="M71" s="62"/>
      <c r="N71" s="26">
        <f t="shared" si="23"/>
        <v>595415.89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230340.72</v>
      </c>
      <c r="M72" s="35">
        <v>0</v>
      </c>
      <c r="N72" s="29">
        <f t="shared" si="23"/>
        <v>230340.72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126539.09</v>
      </c>
      <c r="N73" s="26">
        <f t="shared" si="23"/>
        <v>126539.09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2.2951633862156235</v>
      </c>
      <c r="C78" s="45">
        <v>2.234506591310086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1.9804803324943587</v>
      </c>
      <c r="C79" s="45">
        <v>1.8688655608467726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1.8158933980457848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2.527529945805575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2.1210832381868676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1.682053021544798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1.9791168771799736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1.93503067264574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1.9214002142181656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2.164273930300355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2.068854422542643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2.458543904012474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2.408932078527754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2017-04-19T13:13:43Z</dcterms:modified>
  <cp:category/>
  <cp:version/>
  <cp:contentType/>
  <cp:contentStatus/>
</cp:coreProperties>
</file>