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<sst xmlns="http://schemas.openxmlformats.org/spreadsheetml/2006/main" count="105" uniqueCount="103">
  <si>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</si>
  <si>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</si>
  <si>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</si>
  <si>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</si>
  <si>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</si>
  <si>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</si>
  <si>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</si>
  <si>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</si>
  <si>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</si>
  <si>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</si>
  <si>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</si>
  <si>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</si>
  <si>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</si>
  <si>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</si>
  <si>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</si>
  <si>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</si>
  <si>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</si>
  <si>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</si>
  <si>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</si>
  <si>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</si>
  <si>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</si>
  <si>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</si>
  <si>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</si>
  <si>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</si>
  <si>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</si>
  <si>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</si>
  <si>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</si>
  <si>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</si>
  <si>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</si>
  <si>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</si>
  <si>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</si>
  <si>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</si>
  <si>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</si>
  <si>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</si>
  <si>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</si>
  <si>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</si>
  <si>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</si>
  <si>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</si>
  <si>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</si>
  <si>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</si>
  <si>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</si>
  <si>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</si>
  <si>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</si>
  <si>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</si>
  <si>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</si>
  <si>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</si>
  <si>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</si>
  <si>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</si>
  <si>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</si>
  <si>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</si>
  <si>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</si>
  <si>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</si>
  <si>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</si>
  <si>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</si>
  <si>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</si>
  <si>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</si>
  <si>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</si>
  <si>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</si>
  <si>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</si>
  <si>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</si>
  <si>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</si>
  <si>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</si>
  <si>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</si>
  <si>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</si>
  <si>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</si>
  <si>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</si>
  <si>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</si>
  <si>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</si>
  <si>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</si>
  <si>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</si>
  <si>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</si>
  <si>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</si>
  <si>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</si>
  <si>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</si>
  <si>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</si>
  <si>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</si>
  <si>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</si>
  <si>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</si>
  <si>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</si>
  <si>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</si>
  <si>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</si>
  <si>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</si>
  <si>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</si>
  <si>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</si>
  <si>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</si>
  <si>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</si>
  <si>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</si>
  <si>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</si>
  <si>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</si>
  <si>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</si>
  <si>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</si>
  <si>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</si>
  <si>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</si>
  <si>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</si>
  <si>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</si>
  <si>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</si>
  <si>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</si>
  <si>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</si>
  <si>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</si>
  <si>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</si>
  <si>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</si>
  <si>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</si>
  <si>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07/04/17 - VENCIMENTO 19/04/17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</si>
</sst>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3" sqref="B93:B108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529802</v>
      </c>
      <c r="C7" s="10">
        <f>C8+C20+C24</f>
        <v>384580</v>
      </c>
      <c r="D7" s="10">
        <f>D8+D20+D24</f>
        <v>407380</v>
      </c>
      <c r="E7" s="10">
        <f>E8+E20+E24</f>
        <v>58917</v>
      </c>
      <c r="F7" s="10">
        <f aca="true" t="shared" si="0" ref="F7:M7">F8+F20+F24</f>
        <v>341040</v>
      </c>
      <c r="G7" s="10">
        <f t="shared" si="0"/>
        <v>540513</v>
      </c>
      <c r="H7" s="10">
        <f t="shared" si="0"/>
        <v>490200</v>
      </c>
      <c r="I7" s="10">
        <f t="shared" si="0"/>
        <v>446627</v>
      </c>
      <c r="J7" s="10">
        <f t="shared" si="0"/>
        <v>320100</v>
      </c>
      <c r="K7" s="10">
        <f t="shared" si="0"/>
        <v>387937</v>
      </c>
      <c r="L7" s="10">
        <f t="shared" si="0"/>
        <v>156701</v>
      </c>
      <c r="M7" s="10">
        <f t="shared" si="0"/>
        <v>94834</v>
      </c>
      <c r="N7" s="10">
        <f>+N8+N20+N24</f>
        <v>4158631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236140</v>
      </c>
      <c r="C8" s="12">
        <f>+C9+C12+C16</f>
        <v>182968</v>
      </c>
      <c r="D8" s="12">
        <f>+D9+D12+D16</f>
        <v>207538</v>
      </c>
      <c r="E8" s="12">
        <f>+E9+E12+E16</f>
        <v>27455</v>
      </c>
      <c r="F8" s="12">
        <f aca="true" t="shared" si="1" ref="F8:M8">+F9+F12+F16</f>
        <v>157862</v>
      </c>
      <c r="G8" s="12">
        <f t="shared" si="1"/>
        <v>261704</v>
      </c>
      <c r="H8" s="12">
        <f t="shared" si="1"/>
        <v>233759</v>
      </c>
      <c r="I8" s="12">
        <f t="shared" si="1"/>
        <v>216611</v>
      </c>
      <c r="J8" s="12">
        <f t="shared" si="1"/>
        <v>155551</v>
      </c>
      <c r="K8" s="12">
        <f t="shared" si="1"/>
        <v>179882</v>
      </c>
      <c r="L8" s="12">
        <f t="shared" si="1"/>
        <v>82338</v>
      </c>
      <c r="M8" s="12">
        <f t="shared" si="1"/>
        <v>51331</v>
      </c>
      <c r="N8" s="12">
        <f>SUM(B8:M8)</f>
        <v>1993139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21823</v>
      </c>
      <c r="C9" s="14">
        <v>22291</v>
      </c>
      <c r="D9" s="14">
        <v>16407</v>
      </c>
      <c r="E9" s="14">
        <v>1832</v>
      </c>
      <c r="F9" s="14">
        <v>12942</v>
      </c>
      <c r="G9" s="14">
        <v>24962</v>
      </c>
      <c r="H9" s="14">
        <v>29601</v>
      </c>
      <c r="I9" s="14">
        <v>14298</v>
      </c>
      <c r="J9" s="14">
        <v>18285</v>
      </c>
      <c r="K9" s="14">
        <v>14814</v>
      </c>
      <c r="L9" s="14">
        <v>9743</v>
      </c>
      <c r="M9" s="14">
        <v>6276</v>
      </c>
      <c r="N9" s="12">
        <f aca="true" t="shared" si="2" ref="N9:N19">SUM(B9:M9)</f>
        <v>193274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21823</v>
      </c>
      <c r="C10" s="14">
        <f>+C9-C11</f>
        <v>22291</v>
      </c>
      <c r="D10" s="14">
        <f>+D9-D11</f>
        <v>16407</v>
      </c>
      <c r="E10" s="14">
        <f>+E9-E11</f>
        <v>1832</v>
      </c>
      <c r="F10" s="14">
        <f aca="true" t="shared" si="3" ref="F10:M10">+F9-F11</f>
        <v>12942</v>
      </c>
      <c r="G10" s="14">
        <f t="shared" si="3"/>
        <v>24962</v>
      </c>
      <c r="H10" s="14">
        <f t="shared" si="3"/>
        <v>29601</v>
      </c>
      <c r="I10" s="14">
        <f t="shared" si="3"/>
        <v>14298</v>
      </c>
      <c r="J10" s="14">
        <f t="shared" si="3"/>
        <v>18285</v>
      </c>
      <c r="K10" s="14">
        <f t="shared" si="3"/>
        <v>14814</v>
      </c>
      <c r="L10" s="14">
        <f t="shared" si="3"/>
        <v>9743</v>
      </c>
      <c r="M10" s="14">
        <f t="shared" si="3"/>
        <v>6276</v>
      </c>
      <c r="N10" s="12">
        <f t="shared" si="2"/>
        <v>193274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179317</v>
      </c>
      <c r="C12" s="14">
        <f>C13+C14+C15</f>
        <v>137513</v>
      </c>
      <c r="D12" s="14">
        <f>D13+D14+D15</f>
        <v>163953</v>
      </c>
      <c r="E12" s="14">
        <f>E13+E14+E15</f>
        <v>22217</v>
      </c>
      <c r="F12" s="14">
        <f aca="true" t="shared" si="4" ref="F12:M12">F13+F14+F15</f>
        <v>123189</v>
      </c>
      <c r="G12" s="14">
        <f t="shared" si="4"/>
        <v>201322</v>
      </c>
      <c r="H12" s="14">
        <f t="shared" si="4"/>
        <v>173787</v>
      </c>
      <c r="I12" s="14">
        <f t="shared" si="4"/>
        <v>170642</v>
      </c>
      <c r="J12" s="14">
        <f t="shared" si="4"/>
        <v>115248</v>
      </c>
      <c r="K12" s="14">
        <f t="shared" si="4"/>
        <v>134337</v>
      </c>
      <c r="L12" s="14">
        <f t="shared" si="4"/>
        <v>62132</v>
      </c>
      <c r="M12" s="14">
        <f t="shared" si="4"/>
        <v>39161</v>
      </c>
      <c r="N12" s="12">
        <f t="shared" si="2"/>
        <v>1522818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87889</v>
      </c>
      <c r="C13" s="14">
        <v>68515</v>
      </c>
      <c r="D13" s="14">
        <v>79930</v>
      </c>
      <c r="E13" s="14">
        <v>11128</v>
      </c>
      <c r="F13" s="14">
        <v>59782</v>
      </c>
      <c r="G13" s="14">
        <v>98976</v>
      </c>
      <c r="H13" s="14">
        <v>90191</v>
      </c>
      <c r="I13" s="14">
        <v>86430</v>
      </c>
      <c r="J13" s="14">
        <v>56495</v>
      </c>
      <c r="K13" s="14">
        <v>65645</v>
      </c>
      <c r="L13" s="14">
        <v>29865</v>
      </c>
      <c r="M13" s="14">
        <v>18555</v>
      </c>
      <c r="N13" s="12">
        <f t="shared" si="2"/>
        <v>753401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87014</v>
      </c>
      <c r="C14" s="14">
        <v>63326</v>
      </c>
      <c r="D14" s="14">
        <v>80982</v>
      </c>
      <c r="E14" s="14">
        <v>10377</v>
      </c>
      <c r="F14" s="14">
        <v>59447</v>
      </c>
      <c r="G14" s="14">
        <v>94236</v>
      </c>
      <c r="H14" s="14">
        <v>77982</v>
      </c>
      <c r="I14" s="14">
        <v>81196</v>
      </c>
      <c r="J14" s="14">
        <v>55356</v>
      </c>
      <c r="K14" s="14">
        <v>65487</v>
      </c>
      <c r="L14" s="14">
        <v>30372</v>
      </c>
      <c r="M14" s="14">
        <v>19767</v>
      </c>
      <c r="N14" s="12">
        <f t="shared" si="2"/>
        <v>725542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4414</v>
      </c>
      <c r="C15" s="14">
        <v>5672</v>
      </c>
      <c r="D15" s="14">
        <v>3041</v>
      </c>
      <c r="E15" s="14">
        <v>712</v>
      </c>
      <c r="F15" s="14">
        <v>3960</v>
      </c>
      <c r="G15" s="14">
        <v>8110</v>
      </c>
      <c r="H15" s="14">
        <v>5614</v>
      </c>
      <c r="I15" s="14">
        <v>3016</v>
      </c>
      <c r="J15" s="14">
        <v>3397</v>
      </c>
      <c r="K15" s="14">
        <v>3205</v>
      </c>
      <c r="L15" s="14">
        <v>1895</v>
      </c>
      <c r="M15" s="14">
        <v>839</v>
      </c>
      <c r="N15" s="12">
        <f t="shared" si="2"/>
        <v>43875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35000</v>
      </c>
      <c r="C16" s="14">
        <f>C17+C18+C19</f>
        <v>23164</v>
      </c>
      <c r="D16" s="14">
        <f>D17+D18+D19</f>
        <v>27178</v>
      </c>
      <c r="E16" s="14">
        <f>E17+E18+E19</f>
        <v>3406</v>
      </c>
      <c r="F16" s="14">
        <f aca="true" t="shared" si="5" ref="F16:M16">F17+F18+F19</f>
        <v>21731</v>
      </c>
      <c r="G16" s="14">
        <f t="shared" si="5"/>
        <v>35420</v>
      </c>
      <c r="H16" s="14">
        <f t="shared" si="5"/>
        <v>30371</v>
      </c>
      <c r="I16" s="14">
        <f t="shared" si="5"/>
        <v>31671</v>
      </c>
      <c r="J16" s="14">
        <f t="shared" si="5"/>
        <v>22018</v>
      </c>
      <c r="K16" s="14">
        <f t="shared" si="5"/>
        <v>30731</v>
      </c>
      <c r="L16" s="14">
        <f t="shared" si="5"/>
        <v>10463</v>
      </c>
      <c r="M16" s="14">
        <f t="shared" si="5"/>
        <v>5894</v>
      </c>
      <c r="N16" s="12">
        <f t="shared" si="2"/>
        <v>277047</v>
      </c>
    </row>
    <row r="17" spans="1:25" ht="18.75" customHeight="1">
      <c r="A17" s="15" t="s">
        <v>16</v>
      </c>
      <c r="B17" s="14">
        <v>19301</v>
      </c>
      <c r="C17" s="14">
        <v>13849</v>
      </c>
      <c r="D17" s="14">
        <v>13413</v>
      </c>
      <c r="E17" s="14">
        <v>1937</v>
      </c>
      <c r="F17" s="14">
        <v>11727</v>
      </c>
      <c r="G17" s="14">
        <v>20078</v>
      </c>
      <c r="H17" s="14">
        <v>17122</v>
      </c>
      <c r="I17" s="14">
        <v>18620</v>
      </c>
      <c r="J17" s="14">
        <v>12383</v>
      </c>
      <c r="K17" s="14">
        <v>17350</v>
      </c>
      <c r="L17" s="14">
        <v>6140</v>
      </c>
      <c r="M17" s="14">
        <v>3228</v>
      </c>
      <c r="N17" s="12">
        <f t="shared" si="2"/>
        <v>155148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15196</v>
      </c>
      <c r="C18" s="14">
        <v>8760</v>
      </c>
      <c r="D18" s="14">
        <v>13508</v>
      </c>
      <c r="E18" s="14">
        <v>1428</v>
      </c>
      <c r="F18" s="14">
        <v>9589</v>
      </c>
      <c r="G18" s="14">
        <v>14618</v>
      </c>
      <c r="H18" s="14">
        <v>12727</v>
      </c>
      <c r="I18" s="14">
        <v>12711</v>
      </c>
      <c r="J18" s="14">
        <v>9370</v>
      </c>
      <c r="K18" s="14">
        <v>13089</v>
      </c>
      <c r="L18" s="14">
        <v>4168</v>
      </c>
      <c r="M18" s="14">
        <v>2578</v>
      </c>
      <c r="N18" s="12">
        <f t="shared" si="2"/>
        <v>117742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503</v>
      </c>
      <c r="C19" s="14">
        <v>555</v>
      </c>
      <c r="D19" s="14">
        <v>257</v>
      </c>
      <c r="E19" s="14">
        <v>41</v>
      </c>
      <c r="F19" s="14">
        <v>415</v>
      </c>
      <c r="G19" s="14">
        <v>724</v>
      </c>
      <c r="H19" s="14">
        <v>522</v>
      </c>
      <c r="I19" s="14">
        <v>340</v>
      </c>
      <c r="J19" s="14">
        <v>265</v>
      </c>
      <c r="K19" s="14">
        <v>292</v>
      </c>
      <c r="L19" s="14">
        <v>155</v>
      </c>
      <c r="M19" s="14">
        <v>88</v>
      </c>
      <c r="N19" s="12">
        <f t="shared" si="2"/>
        <v>4157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128957</v>
      </c>
      <c r="C20" s="18">
        <f>C21+C22+C23</f>
        <v>80116</v>
      </c>
      <c r="D20" s="18">
        <f>D21+D22+D23</f>
        <v>77700</v>
      </c>
      <c r="E20" s="18">
        <f>E21+E22+E23</f>
        <v>11137</v>
      </c>
      <c r="F20" s="18">
        <f aca="true" t="shared" si="6" ref="F20:M20">F21+F22+F23</f>
        <v>65634</v>
      </c>
      <c r="G20" s="18">
        <f t="shared" si="6"/>
        <v>104469</v>
      </c>
      <c r="H20" s="18">
        <f t="shared" si="6"/>
        <v>107485</v>
      </c>
      <c r="I20" s="18">
        <f t="shared" si="6"/>
        <v>104312</v>
      </c>
      <c r="J20" s="18">
        <f t="shared" si="6"/>
        <v>69149</v>
      </c>
      <c r="K20" s="18">
        <f t="shared" si="6"/>
        <v>103657</v>
      </c>
      <c r="L20" s="18">
        <f t="shared" si="6"/>
        <v>40457</v>
      </c>
      <c r="M20" s="18">
        <f t="shared" si="6"/>
        <v>23355</v>
      </c>
      <c r="N20" s="12">
        <f aca="true" t="shared" si="7" ref="N20:N26">SUM(B20:M20)</f>
        <v>916428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69233</v>
      </c>
      <c r="C21" s="14">
        <v>45930</v>
      </c>
      <c r="D21" s="14">
        <v>44500</v>
      </c>
      <c r="E21" s="14">
        <v>6458</v>
      </c>
      <c r="F21" s="14">
        <v>36687</v>
      </c>
      <c r="G21" s="14">
        <v>59780</v>
      </c>
      <c r="H21" s="14">
        <v>63347</v>
      </c>
      <c r="I21" s="14">
        <v>59459</v>
      </c>
      <c r="J21" s="14">
        <v>38260</v>
      </c>
      <c r="K21" s="14">
        <v>55945</v>
      </c>
      <c r="L21" s="14">
        <v>21793</v>
      </c>
      <c r="M21" s="14">
        <v>12240</v>
      </c>
      <c r="N21" s="12">
        <f t="shared" si="7"/>
        <v>513632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57489</v>
      </c>
      <c r="C22" s="14">
        <v>32070</v>
      </c>
      <c r="D22" s="14">
        <v>32102</v>
      </c>
      <c r="E22" s="14">
        <v>4447</v>
      </c>
      <c r="F22" s="14">
        <v>27436</v>
      </c>
      <c r="G22" s="14">
        <v>42025</v>
      </c>
      <c r="H22" s="14">
        <v>42170</v>
      </c>
      <c r="I22" s="14">
        <v>43349</v>
      </c>
      <c r="J22" s="14">
        <v>29524</v>
      </c>
      <c r="K22" s="14">
        <v>46030</v>
      </c>
      <c r="L22" s="14">
        <v>17843</v>
      </c>
      <c r="M22" s="14">
        <v>10727</v>
      </c>
      <c r="N22" s="12">
        <f t="shared" si="7"/>
        <v>385212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2235</v>
      </c>
      <c r="C23" s="14">
        <v>2116</v>
      </c>
      <c r="D23" s="14">
        <v>1098</v>
      </c>
      <c r="E23" s="14">
        <v>232</v>
      </c>
      <c r="F23" s="14">
        <v>1511</v>
      </c>
      <c r="G23" s="14">
        <v>2664</v>
      </c>
      <c r="H23" s="14">
        <v>1968</v>
      </c>
      <c r="I23" s="14">
        <v>1504</v>
      </c>
      <c r="J23" s="14">
        <v>1365</v>
      </c>
      <c r="K23" s="14">
        <v>1682</v>
      </c>
      <c r="L23" s="14">
        <v>821</v>
      </c>
      <c r="M23" s="14">
        <v>388</v>
      </c>
      <c r="N23" s="12">
        <f t="shared" si="7"/>
        <v>17584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164705</v>
      </c>
      <c r="C24" s="14">
        <f>C25+C26</f>
        <v>121496</v>
      </c>
      <c r="D24" s="14">
        <f>D25+D26</f>
        <v>122142</v>
      </c>
      <c r="E24" s="14">
        <f>E25+E26</f>
        <v>20325</v>
      </c>
      <c r="F24" s="14">
        <f aca="true" t="shared" si="8" ref="F24:M24">F25+F26</f>
        <v>117544</v>
      </c>
      <c r="G24" s="14">
        <f t="shared" si="8"/>
        <v>174340</v>
      </c>
      <c r="H24" s="14">
        <f t="shared" si="8"/>
        <v>148956</v>
      </c>
      <c r="I24" s="14">
        <f t="shared" si="8"/>
        <v>125704</v>
      </c>
      <c r="J24" s="14">
        <f t="shared" si="8"/>
        <v>95400</v>
      </c>
      <c r="K24" s="14">
        <f t="shared" si="8"/>
        <v>104398</v>
      </c>
      <c r="L24" s="14">
        <f t="shared" si="8"/>
        <v>33906</v>
      </c>
      <c r="M24" s="14">
        <f t="shared" si="8"/>
        <v>20148</v>
      </c>
      <c r="N24" s="12">
        <f t="shared" si="7"/>
        <v>1249064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70862</v>
      </c>
      <c r="C25" s="14">
        <v>58305</v>
      </c>
      <c r="D25" s="14">
        <v>60298</v>
      </c>
      <c r="E25" s="14">
        <v>11082</v>
      </c>
      <c r="F25" s="14">
        <v>56518</v>
      </c>
      <c r="G25" s="14">
        <v>88250</v>
      </c>
      <c r="H25" s="14">
        <v>78903</v>
      </c>
      <c r="I25" s="14">
        <v>57153</v>
      </c>
      <c r="J25" s="14">
        <v>49806</v>
      </c>
      <c r="K25" s="14">
        <v>48367</v>
      </c>
      <c r="L25" s="14">
        <v>15710</v>
      </c>
      <c r="M25" s="14">
        <v>8122</v>
      </c>
      <c r="N25" s="12">
        <f t="shared" si="7"/>
        <v>603376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93843</v>
      </c>
      <c r="C26" s="14">
        <v>63191</v>
      </c>
      <c r="D26" s="14">
        <v>61844</v>
      </c>
      <c r="E26" s="14">
        <v>9243</v>
      </c>
      <c r="F26" s="14">
        <v>61026</v>
      </c>
      <c r="G26" s="14">
        <v>86090</v>
      </c>
      <c r="H26" s="14">
        <v>70053</v>
      </c>
      <c r="I26" s="14">
        <v>68551</v>
      </c>
      <c r="J26" s="14">
        <v>45594</v>
      </c>
      <c r="K26" s="14">
        <v>56031</v>
      </c>
      <c r="L26" s="14">
        <v>18196</v>
      </c>
      <c r="M26" s="14">
        <v>12026</v>
      </c>
      <c r="N26" s="12">
        <f t="shared" si="7"/>
        <v>645688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1075049.4187189199</v>
      </c>
      <c r="C36" s="61">
        <f aca="true" t="shared" si="11" ref="C36:M36">C37+C38+C39+C40</f>
        <v>754065.85969</v>
      </c>
      <c r="D36" s="61">
        <f t="shared" si="11"/>
        <v>749343.335369</v>
      </c>
      <c r="E36" s="61">
        <f t="shared" si="11"/>
        <v>148752.91867279998</v>
      </c>
      <c r="F36" s="61">
        <f t="shared" si="11"/>
        <v>722656.8447320001</v>
      </c>
      <c r="G36" s="61">
        <f t="shared" si="11"/>
        <v>908237.6402000001</v>
      </c>
      <c r="H36" s="61">
        <f t="shared" si="11"/>
        <v>964130.74</v>
      </c>
      <c r="I36" s="61">
        <f t="shared" si="11"/>
        <v>857351.2854986</v>
      </c>
      <c r="J36" s="61">
        <f t="shared" si="11"/>
        <v>692105.1294300001</v>
      </c>
      <c r="K36" s="61">
        <f t="shared" si="11"/>
        <v>802004.5259451199</v>
      </c>
      <c r="L36" s="61">
        <f t="shared" si="11"/>
        <v>384645.08161242993</v>
      </c>
      <c r="M36" s="61">
        <f t="shared" si="11"/>
        <v>228034.10475904003</v>
      </c>
      <c r="N36" s="61">
        <f>N37+N38+N39+N40</f>
        <v>8286376.88462791</v>
      </c>
    </row>
    <row r="37" spans="1:14" ht="18.75" customHeight="1">
      <c r="A37" s="58" t="s">
        <v>55</v>
      </c>
      <c r="B37" s="55">
        <f aca="true" t="shared" si="12" ref="B37:M37">B29*B7</f>
        <v>1075074.2184</v>
      </c>
      <c r="C37" s="55">
        <f t="shared" si="12"/>
        <v>753930.632</v>
      </c>
      <c r="D37" s="55">
        <f t="shared" si="12"/>
        <v>739313.2239999999</v>
      </c>
      <c r="E37" s="55">
        <f t="shared" si="12"/>
        <v>148476.73169999997</v>
      </c>
      <c r="F37" s="55">
        <f t="shared" si="12"/>
        <v>722663.7600000001</v>
      </c>
      <c r="G37" s="55">
        <f t="shared" si="12"/>
        <v>908332.0965000001</v>
      </c>
      <c r="H37" s="55">
        <f t="shared" si="12"/>
        <v>963978.2999999999</v>
      </c>
      <c r="I37" s="55">
        <f t="shared" si="12"/>
        <v>857345.1892</v>
      </c>
      <c r="J37" s="55">
        <f t="shared" si="12"/>
        <v>692024.1900000001</v>
      </c>
      <c r="K37" s="55">
        <f t="shared" si="12"/>
        <v>801826.9853</v>
      </c>
      <c r="L37" s="55">
        <f t="shared" si="12"/>
        <v>384528.58389999997</v>
      </c>
      <c r="M37" s="55">
        <f t="shared" si="12"/>
        <v>228009.3862</v>
      </c>
      <c r="N37" s="57">
        <f>SUM(B37:M37)</f>
        <v>8275503.2972</v>
      </c>
    </row>
    <row r="38" spans="1:14" ht="18.75" customHeight="1">
      <c r="A38" s="58" t="s">
        <v>56</v>
      </c>
      <c r="B38" s="55">
        <f aca="true" t="shared" si="13" ref="B38:M38">B30*B7</f>
        <v>-3281.87968108</v>
      </c>
      <c r="C38" s="55">
        <f t="shared" si="13"/>
        <v>-2257.29231</v>
      </c>
      <c r="D38" s="55">
        <f t="shared" si="13"/>
        <v>-2260.938631</v>
      </c>
      <c r="E38" s="55">
        <f t="shared" si="13"/>
        <v>-370.0930272</v>
      </c>
      <c r="F38" s="55">
        <f t="shared" si="13"/>
        <v>-2168.3152680000003</v>
      </c>
      <c r="G38" s="55">
        <f t="shared" si="13"/>
        <v>-2756.6163</v>
      </c>
      <c r="H38" s="55">
        <f t="shared" si="13"/>
        <v>-2745.12</v>
      </c>
      <c r="I38" s="55">
        <f t="shared" si="13"/>
        <v>-2540.5037014</v>
      </c>
      <c r="J38" s="55">
        <f t="shared" si="13"/>
        <v>-2037.66057</v>
      </c>
      <c r="K38" s="55">
        <f t="shared" si="13"/>
        <v>-2424.69935488</v>
      </c>
      <c r="L38" s="55">
        <f t="shared" si="13"/>
        <v>-1154.66228757</v>
      </c>
      <c r="M38" s="55">
        <f t="shared" si="13"/>
        <v>-694.32144096</v>
      </c>
      <c r="N38" s="25">
        <f>SUM(B38:M38)</f>
        <v>-24692.10257209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10129.65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10129.65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-82927.4</v>
      </c>
      <c r="C42" s="25">
        <f aca="true" t="shared" si="15" ref="C42:M42">+C43+C46+C54+C55</f>
        <v>-84705.8</v>
      </c>
      <c r="D42" s="25">
        <f t="shared" si="15"/>
        <v>-65290.89</v>
      </c>
      <c r="E42" s="25">
        <f t="shared" si="15"/>
        <v>-43255.75</v>
      </c>
      <c r="F42" s="25">
        <f t="shared" si="15"/>
        <v>-60437.89</v>
      </c>
      <c r="G42" s="25">
        <f t="shared" si="15"/>
        <v>-115121.94</v>
      </c>
      <c r="H42" s="25">
        <f t="shared" si="15"/>
        <v>-115143.8</v>
      </c>
      <c r="I42" s="25">
        <f t="shared" si="15"/>
        <v>-74368.38</v>
      </c>
      <c r="J42" s="25">
        <f t="shared" si="15"/>
        <v>-76149.05</v>
      </c>
      <c r="K42" s="25">
        <f t="shared" si="15"/>
        <v>-68013.67</v>
      </c>
      <c r="L42" s="25">
        <f t="shared" si="15"/>
        <v>-50182.740000000005</v>
      </c>
      <c r="M42" s="25">
        <f t="shared" si="15"/>
        <v>-23848.8</v>
      </c>
      <c r="N42" s="25">
        <f>+N43+N46+N54+N55</f>
        <v>-859446.11</v>
      </c>
    </row>
    <row r="43" spans="1:14" ht="18.75" customHeight="1">
      <c r="A43" s="17" t="s">
        <v>60</v>
      </c>
      <c r="B43" s="26">
        <f>B44+B45</f>
        <v>-82927.4</v>
      </c>
      <c r="C43" s="26">
        <f>C44+C45</f>
        <v>-84705.8</v>
      </c>
      <c r="D43" s="26">
        <f>D44+D45</f>
        <v>-62346.6</v>
      </c>
      <c r="E43" s="26">
        <f>E44+E45</f>
        <v>-6961.6</v>
      </c>
      <c r="F43" s="26">
        <f aca="true" t="shared" si="16" ref="F43:M43">F44+F45</f>
        <v>-49179.6</v>
      </c>
      <c r="G43" s="26">
        <f t="shared" si="16"/>
        <v>-94855.6</v>
      </c>
      <c r="H43" s="26">
        <f t="shared" si="16"/>
        <v>-112483.8</v>
      </c>
      <c r="I43" s="26">
        <f t="shared" si="16"/>
        <v>-54332.4</v>
      </c>
      <c r="J43" s="26">
        <f t="shared" si="16"/>
        <v>-69483</v>
      </c>
      <c r="K43" s="26">
        <f t="shared" si="16"/>
        <v>-56293.2</v>
      </c>
      <c r="L43" s="26">
        <f t="shared" si="16"/>
        <v>-37023.4</v>
      </c>
      <c r="M43" s="26">
        <f t="shared" si="16"/>
        <v>-23848.8</v>
      </c>
      <c r="N43" s="25">
        <f aca="true" t="shared" si="17" ref="N43:N55">SUM(B43:M43)</f>
        <v>-734441.2</v>
      </c>
    </row>
    <row r="44" spans="1:25" ht="18.75" customHeight="1">
      <c r="A44" s="13" t="s">
        <v>61</v>
      </c>
      <c r="B44" s="20">
        <f>ROUND(-B9*$D$3,2)</f>
        <v>-82927.4</v>
      </c>
      <c r="C44" s="20">
        <f>ROUND(-C9*$D$3,2)</f>
        <v>-84705.8</v>
      </c>
      <c r="D44" s="20">
        <f>ROUND(-D9*$D$3,2)</f>
        <v>-62346.6</v>
      </c>
      <c r="E44" s="20">
        <f>ROUND(-E9*$D$3,2)</f>
        <v>-6961.6</v>
      </c>
      <c r="F44" s="20">
        <f aca="true" t="shared" si="18" ref="F44:M44">ROUND(-F9*$D$3,2)</f>
        <v>-49179.6</v>
      </c>
      <c r="G44" s="20">
        <f t="shared" si="18"/>
        <v>-94855.6</v>
      </c>
      <c r="H44" s="20">
        <f t="shared" si="18"/>
        <v>-112483.8</v>
      </c>
      <c r="I44" s="20">
        <f t="shared" si="18"/>
        <v>-54332.4</v>
      </c>
      <c r="J44" s="20">
        <f t="shared" si="18"/>
        <v>-69483</v>
      </c>
      <c r="K44" s="20">
        <f t="shared" si="18"/>
        <v>-56293.2</v>
      </c>
      <c r="L44" s="20">
        <f t="shared" si="18"/>
        <v>-37023.4</v>
      </c>
      <c r="M44" s="20">
        <f t="shared" si="18"/>
        <v>-23848.8</v>
      </c>
      <c r="N44" s="47">
        <f t="shared" si="17"/>
        <v>-734441.2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-2944.29</v>
      </c>
      <c r="E46" s="26">
        <f t="shared" si="20"/>
        <v>-36294.15</v>
      </c>
      <c r="F46" s="26">
        <f t="shared" si="20"/>
        <v>-11258.29</v>
      </c>
      <c r="G46" s="26">
        <f t="shared" si="20"/>
        <v>-20266.34</v>
      </c>
      <c r="H46" s="26">
        <f t="shared" si="20"/>
        <v>-2660</v>
      </c>
      <c r="I46" s="26">
        <f t="shared" si="20"/>
        <v>-20035.98</v>
      </c>
      <c r="J46" s="26">
        <f t="shared" si="20"/>
        <v>-6666.05</v>
      </c>
      <c r="K46" s="26">
        <f t="shared" si="20"/>
        <v>-11720.47</v>
      </c>
      <c r="L46" s="26">
        <f t="shared" si="20"/>
        <v>-13159.34</v>
      </c>
      <c r="M46" s="26">
        <f t="shared" si="20"/>
        <v>0</v>
      </c>
      <c r="N46" s="26">
        <f>SUM(N47:N53)</f>
        <v>-125004.91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-4444.29</v>
      </c>
      <c r="E47" s="24">
        <v>-35794.15</v>
      </c>
      <c r="F47" s="24">
        <v>-11258.29</v>
      </c>
      <c r="G47" s="24">
        <v>-20266.34</v>
      </c>
      <c r="H47" s="24">
        <v>-2160</v>
      </c>
      <c r="I47" s="24">
        <v>-20035.98</v>
      </c>
      <c r="J47" s="24">
        <v>-6666.05</v>
      </c>
      <c r="K47" s="24">
        <v>-11720.47</v>
      </c>
      <c r="L47" s="24">
        <v>-13159.34</v>
      </c>
      <c r="M47" s="24">
        <v>0</v>
      </c>
      <c r="N47" s="24">
        <f t="shared" si="17"/>
        <v>-125504.91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1500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992122.0187189198</v>
      </c>
      <c r="C57" s="29">
        <f t="shared" si="21"/>
        <v>669360.0596899999</v>
      </c>
      <c r="D57" s="29">
        <f t="shared" si="21"/>
        <v>684052.445369</v>
      </c>
      <c r="E57" s="29">
        <f t="shared" si="21"/>
        <v>105497.16867279998</v>
      </c>
      <c r="F57" s="29">
        <f t="shared" si="21"/>
        <v>662218.9547320001</v>
      </c>
      <c r="G57" s="29">
        <f t="shared" si="21"/>
        <v>793115.7002000001</v>
      </c>
      <c r="H57" s="29">
        <f t="shared" si="21"/>
        <v>848986.94</v>
      </c>
      <c r="I57" s="29">
        <f t="shared" si="21"/>
        <v>782982.9054986</v>
      </c>
      <c r="J57" s="29">
        <f t="shared" si="21"/>
        <v>615956.07943</v>
      </c>
      <c r="K57" s="29">
        <f t="shared" si="21"/>
        <v>733990.8559451199</v>
      </c>
      <c r="L57" s="29">
        <f t="shared" si="21"/>
        <v>334462.34161242994</v>
      </c>
      <c r="M57" s="29">
        <f t="shared" si="21"/>
        <v>204185.30475904004</v>
      </c>
      <c r="N57" s="29">
        <f>SUM(B57:M57)</f>
        <v>7426930.77462791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992122.02</v>
      </c>
      <c r="C60" s="36">
        <f aca="true" t="shared" si="22" ref="C60:M60">SUM(C61:C74)</f>
        <v>669360.05</v>
      </c>
      <c r="D60" s="36">
        <f t="shared" si="22"/>
        <v>684052.44</v>
      </c>
      <c r="E60" s="36">
        <f t="shared" si="22"/>
        <v>105497.17</v>
      </c>
      <c r="F60" s="36">
        <f t="shared" si="22"/>
        <v>662218.95</v>
      </c>
      <c r="G60" s="36">
        <f t="shared" si="22"/>
        <v>793115.7</v>
      </c>
      <c r="H60" s="36">
        <f t="shared" si="22"/>
        <v>848986.94</v>
      </c>
      <c r="I60" s="36">
        <f t="shared" si="22"/>
        <v>782982.91</v>
      </c>
      <c r="J60" s="36">
        <f t="shared" si="22"/>
        <v>615956.08</v>
      </c>
      <c r="K60" s="36">
        <f t="shared" si="22"/>
        <v>733990.86</v>
      </c>
      <c r="L60" s="36">
        <f t="shared" si="22"/>
        <v>334462.34</v>
      </c>
      <c r="M60" s="36">
        <f t="shared" si="22"/>
        <v>204185.31</v>
      </c>
      <c r="N60" s="29">
        <f>SUM(N61:N74)</f>
        <v>7426930.77</v>
      </c>
    </row>
    <row r="61" spans="1:15" ht="18.75" customHeight="1">
      <c r="A61" s="17" t="s">
        <v>75</v>
      </c>
      <c r="B61" s="36">
        <v>195183.8</v>
      </c>
      <c r="C61" s="36">
        <v>194087.95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389271.75</v>
      </c>
      <c r="O61"/>
    </row>
    <row r="62" spans="1:15" ht="18.75" customHeight="1">
      <c r="A62" s="17" t="s">
        <v>76</v>
      </c>
      <c r="B62" s="36">
        <v>796938.22</v>
      </c>
      <c r="C62" s="36">
        <v>475272.1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1272210.3199999998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684052.44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684052.44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105497.17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105497.17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662218.95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662218.95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793115.7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793115.7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662977.85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662977.85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186009.09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186009.09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782982.91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782982.91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615956.08</v>
      </c>
      <c r="K70" s="35">
        <v>0</v>
      </c>
      <c r="L70" s="35">
        <v>0</v>
      </c>
      <c r="M70" s="35">
        <v>0</v>
      </c>
      <c r="N70" s="29">
        <f t="shared" si="23"/>
        <v>615956.08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733990.86</v>
      </c>
      <c r="L71" s="35">
        <v>0</v>
      </c>
      <c r="M71" s="62"/>
      <c r="N71" s="26">
        <f t="shared" si="23"/>
        <v>733990.86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334462.34</v>
      </c>
      <c r="M72" s="35">
        <v>0</v>
      </c>
      <c r="N72" s="29">
        <f t="shared" si="23"/>
        <v>334462.34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204185.31</v>
      </c>
      <c r="N73" s="26">
        <f t="shared" si="23"/>
        <v>204185.31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2.2669951075941177</v>
      </c>
      <c r="C78" s="45">
        <v>2.24074698447688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1.9786750598335185</v>
      </c>
      <c r="C79" s="45">
        <v>1.866204418102324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1.8145556614684077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2.5247877297350505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2.118979723000235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1.680325246941332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1.9767320844575154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1.9330779922086783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1.9196136496418712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2.1621528567010313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2.067357653291952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2.454643439495791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2.404560650811313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2017-04-19T13:10:18Z</dcterms:modified>
  <cp:category/>
  <cp:version/>
  <cp:contentType/>
  <cp:contentStatus/>
</cp:coreProperties>
</file>